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Korisnik\Desktop\Program rada 2024\"/>
    </mc:Choice>
  </mc:AlternateContent>
  <xr:revisionPtr revIDLastSave="0" documentId="13_ncr:1_{655C4DB1-04CE-46D9-A0E6-2D072AA069C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7" i="1" l="1"/>
  <c r="J47" i="1"/>
  <c r="J43" i="1"/>
  <c r="J36" i="1"/>
  <c r="J27" i="1"/>
  <c r="J25" i="1" s="1"/>
  <c r="J21" i="1"/>
  <c r="J17" i="1"/>
  <c r="J8" i="1"/>
  <c r="G27" i="1"/>
  <c r="G25" i="1" s="1"/>
  <c r="E8" i="1"/>
  <c r="E27" i="1"/>
  <c r="G8" i="1"/>
  <c r="G57" i="1"/>
  <c r="G60" i="1"/>
  <c r="I50" i="1"/>
  <c r="I49" i="1"/>
  <c r="I48" i="1"/>
  <c r="I45" i="1"/>
  <c r="I40" i="1"/>
  <c r="I39" i="1"/>
  <c r="I38" i="1"/>
  <c r="I37" i="1"/>
  <c r="I35" i="1"/>
  <c r="I33" i="1"/>
  <c r="I32" i="1"/>
  <c r="I28" i="1"/>
  <c r="I26" i="1"/>
  <c r="I16" i="1"/>
  <c r="I12" i="1"/>
  <c r="I11" i="1"/>
  <c r="I10" i="1"/>
  <c r="I9" i="1"/>
  <c r="G47" i="1"/>
  <c r="G43" i="1"/>
  <c r="G36" i="1"/>
  <c r="G21" i="1"/>
  <c r="E57" i="1"/>
  <c r="E47" i="1"/>
  <c r="E43" i="1"/>
  <c r="E36" i="1"/>
  <c r="E21" i="1"/>
  <c r="E17" i="1"/>
  <c r="J54" i="1" l="1"/>
  <c r="E60" i="1"/>
  <c r="I27" i="1"/>
  <c r="I47" i="1"/>
  <c r="I43" i="1"/>
  <c r="I36" i="1"/>
  <c r="I8" i="1"/>
  <c r="G17" i="1"/>
  <c r="I17" i="1" s="1"/>
  <c r="F13" i="1"/>
  <c r="F9" i="1"/>
  <c r="F16" i="1"/>
  <c r="F12" i="1"/>
  <c r="F15" i="1"/>
  <c r="F11" i="1"/>
  <c r="F14" i="1"/>
  <c r="F10" i="1"/>
  <c r="F8" i="1"/>
  <c r="E25" i="1"/>
  <c r="I25" i="1" s="1"/>
  <c r="J60" i="1" l="1"/>
  <c r="H11" i="1"/>
  <c r="H10" i="1"/>
  <c r="H15" i="1"/>
  <c r="H14" i="1"/>
  <c r="H9" i="1"/>
  <c r="H13" i="1"/>
  <c r="H8" i="1"/>
  <c r="H12" i="1"/>
  <c r="H16" i="1"/>
  <c r="F17" i="1"/>
  <c r="G54" i="1"/>
  <c r="H25" i="1" s="1"/>
  <c r="E54" i="1"/>
  <c r="I54" i="1" l="1"/>
  <c r="H17" i="1"/>
  <c r="G62" i="1"/>
  <c r="H52" i="1"/>
  <c r="H50" i="1"/>
  <c r="H48" i="1"/>
  <c r="H46" i="1"/>
  <c r="H44" i="1"/>
  <c r="H42" i="1"/>
  <c r="H40" i="1"/>
  <c r="H38" i="1"/>
  <c r="H34" i="1"/>
  <c r="H32" i="1"/>
  <c r="H30" i="1"/>
  <c r="H28" i="1"/>
  <c r="H26" i="1"/>
  <c r="H24" i="1"/>
  <c r="H22" i="1"/>
  <c r="H53" i="1"/>
  <c r="H51" i="1"/>
  <c r="H49" i="1"/>
  <c r="H45" i="1"/>
  <c r="H43" i="1"/>
  <c r="H41" i="1"/>
  <c r="H39" i="1"/>
  <c r="H37" i="1"/>
  <c r="H35" i="1"/>
  <c r="H33" i="1"/>
  <c r="H31" i="1"/>
  <c r="H29" i="1"/>
  <c r="H23" i="1"/>
  <c r="H21" i="1"/>
  <c r="H27" i="1"/>
  <c r="H47" i="1"/>
  <c r="H36" i="1"/>
  <c r="F53" i="1"/>
  <c r="F49" i="1"/>
  <c r="F46" i="1"/>
  <c r="F39" i="1"/>
  <c r="F32" i="1"/>
  <c r="F28" i="1"/>
  <c r="F22" i="1"/>
  <c r="F37" i="1"/>
  <c r="F30" i="1"/>
  <c r="F24" i="1"/>
  <c r="F50" i="1"/>
  <c r="F40" i="1"/>
  <c r="F33" i="1"/>
  <c r="F26" i="1"/>
  <c r="F52" i="1"/>
  <c r="F48" i="1"/>
  <c r="F45" i="1"/>
  <c r="F42" i="1"/>
  <c r="F38" i="1"/>
  <c r="F35" i="1"/>
  <c r="F31" i="1"/>
  <c r="F51" i="1"/>
  <c r="F44" i="1"/>
  <c r="F41" i="1"/>
  <c r="F34" i="1"/>
  <c r="F43" i="1"/>
  <c r="F36" i="1"/>
  <c r="F29" i="1"/>
  <c r="F23" i="1"/>
  <c r="F21" i="1"/>
  <c r="F47" i="1"/>
  <c r="F27" i="1"/>
  <c r="F25" i="1"/>
  <c r="I62" i="1" l="1"/>
  <c r="H54" i="1"/>
  <c r="H62" i="1" s="1"/>
  <c r="F54" i="1"/>
  <c r="F62" i="1" s="1"/>
</calcChain>
</file>

<file path=xl/sharedStrings.xml><?xml version="1.0" encoding="utf-8"?>
<sst xmlns="http://schemas.openxmlformats.org/spreadsheetml/2006/main" count="111" uniqueCount="97">
  <si>
    <t>PRIHODI</t>
  </si>
  <si>
    <t>1.</t>
  </si>
  <si>
    <t>Izvorni prihodi</t>
  </si>
  <si>
    <t>1.1.</t>
  </si>
  <si>
    <t>Turistička pristojba</t>
  </si>
  <si>
    <t>1.2.</t>
  </si>
  <si>
    <t>Članarina</t>
  </si>
  <si>
    <t xml:space="preserve">2. </t>
  </si>
  <si>
    <t>Prihodi iz proračuna općine/grada/županije i državnog proračuna</t>
  </si>
  <si>
    <t>3.</t>
  </si>
  <si>
    <t>4.</t>
  </si>
  <si>
    <t>Prihodi iz EU fondova</t>
  </si>
  <si>
    <t>5.</t>
  </si>
  <si>
    <t>6.</t>
  </si>
  <si>
    <t>7.</t>
  </si>
  <si>
    <t>Ostali prihodi</t>
  </si>
  <si>
    <t>AKTIVNOSTI</t>
  </si>
  <si>
    <t xml:space="preserve">ISTRAŽIVANJE I STRATEŠKO PLANIRANJE </t>
  </si>
  <si>
    <t>Istraživanje i analiza tržišta</t>
  </si>
  <si>
    <t>1.3.</t>
  </si>
  <si>
    <t>Mjerenje učinkovitosti promotivnih aktivnosti</t>
  </si>
  <si>
    <t>2.</t>
  </si>
  <si>
    <t>RAZVOJ TURISTIČKOG PROIZVODA</t>
  </si>
  <si>
    <t>2.1.</t>
  </si>
  <si>
    <t>Identifikacija i vrednovanje resursa te strukturiranje turističkih proizvoda</t>
  </si>
  <si>
    <t>2.2.</t>
  </si>
  <si>
    <t>Podrška razvoju turističkih događanja</t>
  </si>
  <si>
    <t>2.2.1.</t>
  </si>
  <si>
    <t>Divan je kićeni Srijem</t>
  </si>
  <si>
    <t>2.2.2.</t>
  </si>
  <si>
    <t>Sijelo pučkih pisaca</t>
  </si>
  <si>
    <t>2.2.3.</t>
  </si>
  <si>
    <t>Našem selu s ljubavlju</t>
  </si>
  <si>
    <t>2.2.4.</t>
  </si>
  <si>
    <t>Pokladno jahanje</t>
  </si>
  <si>
    <t>2.2.5.</t>
  </si>
  <si>
    <t>Božić u Nijemcima</t>
  </si>
  <si>
    <t>2.2.6.</t>
  </si>
  <si>
    <t>Triatlon rijeke i staze Srijema</t>
  </si>
  <si>
    <t>2.2.7.</t>
  </si>
  <si>
    <t>Ljetna večer u Srijemu</t>
  </si>
  <si>
    <t>2.3.</t>
  </si>
  <si>
    <t xml:space="preserve">Podrška turističkoj industriji </t>
  </si>
  <si>
    <t>KOMUNIKACIJA I OGLAŠAVANJE</t>
  </si>
  <si>
    <t>3.1.</t>
  </si>
  <si>
    <t>Sajmovi, posebne prezentacije i poslovne radionice</t>
  </si>
  <si>
    <t>3.2.</t>
  </si>
  <si>
    <t>Suradnja s organizatorima putovanja</t>
  </si>
  <si>
    <t>3.3.</t>
  </si>
  <si>
    <t>Kreiranje promotivnog materijala</t>
  </si>
  <si>
    <t>3.4.</t>
  </si>
  <si>
    <t>Internetske stranice</t>
  </si>
  <si>
    <t>3.5.</t>
  </si>
  <si>
    <t xml:space="preserve">Kreiranje i upravljanje bazama turističkih podataka </t>
  </si>
  <si>
    <t>3.6.</t>
  </si>
  <si>
    <t>Turističko-informativne aktivnosti</t>
  </si>
  <si>
    <t>DESTINACIJSKI MENADŽMENT</t>
  </si>
  <si>
    <t>4.1.</t>
  </si>
  <si>
    <t>Turistički informacijski sustavi i aplikacije /eVisitor</t>
  </si>
  <si>
    <t>4.2.</t>
  </si>
  <si>
    <t>Upravljanje kvalitetom u destinaciji</t>
  </si>
  <si>
    <t>4.3.</t>
  </si>
  <si>
    <t>Poticanje na očuvanje i uređenje okoliša</t>
  </si>
  <si>
    <t>ADMINISTRATIVNI POSLOVI</t>
  </si>
  <si>
    <t>5.1.</t>
  </si>
  <si>
    <t>Plaće</t>
  </si>
  <si>
    <t>5.2.</t>
  </si>
  <si>
    <t>Materijalni troškovi</t>
  </si>
  <si>
    <t>5.3.</t>
  </si>
  <si>
    <t>Tijela turističke zajednice</t>
  </si>
  <si>
    <t>6.4.</t>
  </si>
  <si>
    <t>Troškovi poslovanja mreže predstavništava/ ispostava</t>
  </si>
  <si>
    <t xml:space="preserve">REZERVA </t>
  </si>
  <si>
    <t>POKRIVANJE MANJKA PRIHODA IZ PRETHODNE GODINE</t>
  </si>
  <si>
    <t>8.</t>
  </si>
  <si>
    <t>FONDOVI - posebne namjene</t>
  </si>
  <si>
    <t>Fond za turističke zajednice na  turistički nedovoljno razvijenim područjima i kontinentu</t>
  </si>
  <si>
    <t>Fond za projekte udruženih turističkih zajednica</t>
  </si>
  <si>
    <t>TOTAL</t>
  </si>
  <si>
    <t xml:space="preserve">Prihodi od sustava 
turističkih zajednica </t>
  </si>
  <si>
    <t>Prihodi od gospodarske 
djelatnosti</t>
  </si>
  <si>
    <t>Preneseni prihod iz 
prethodne godine</t>
  </si>
  <si>
    <t>Izrada strateških/operativnih/
komunikacijskih/akcijskih/
dokumenata</t>
  </si>
  <si>
    <t>Indeks</t>
  </si>
  <si>
    <t>Udio
 %</t>
  </si>
  <si>
    <t>TURISTIČKA ZAJEDNICA</t>
  </si>
  <si>
    <t xml:space="preserve">     OPĆINE NIJEMCI</t>
  </si>
  <si>
    <t>UKUPNO PRIHODI</t>
  </si>
  <si>
    <t>UKUPNO RASHODI 1</t>
  </si>
  <si>
    <t>UKUPNO RASHODI 2</t>
  </si>
  <si>
    <t>SVEUKUPNO RASHODI 1 + RASHODI 2</t>
  </si>
  <si>
    <t>Plan za 2024.
(eur)</t>
  </si>
  <si>
    <t>ZA RAZDOBLJE  01.01. - 31.10.2024. GODINE</t>
  </si>
  <si>
    <t>Realizacija
01.01. - 31.10.
2024.</t>
  </si>
  <si>
    <t xml:space="preserve">Rebalans </t>
  </si>
  <si>
    <t>Rebalans</t>
  </si>
  <si>
    <t>III. IZMJENA I DOPUNA FINANCIJSKOG PLANA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</si>
</sst>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rgb="FF003764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2"/>
      <color rgb="FFFFFFFF"/>
      <name val="Calibri"/>
      <family val="2"/>
      <charset val="238"/>
      <scheme val="minor"/>
    </font>
    <font>
      <b/>
      <sz val="11"/>
      <color rgb="FFFFFFFF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FFFF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theme="0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DDEBF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-0.49998474074526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4" fillId="2" borderId="2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1" fillId="0" borderId="2" xfId="0" applyFont="1" applyBorder="1" applyAlignment="1">
      <alignment vertical="center"/>
    </xf>
    <xf numFmtId="0" fontId="6" fillId="2" borderId="2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1" fillId="0" borderId="0" xfId="0" applyFont="1" applyAlignment="1">
      <alignment vertical="center" wrapText="1"/>
    </xf>
    <xf numFmtId="0" fontId="10" fillId="0" borderId="0" xfId="0" applyFont="1" applyAlignment="1">
      <alignment vertical="center"/>
    </xf>
    <xf numFmtId="0" fontId="5" fillId="4" borderId="2" xfId="0" applyFont="1" applyFill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vertical="center"/>
    </xf>
    <xf numFmtId="0" fontId="5" fillId="4" borderId="2" xfId="0" applyFont="1" applyFill="1" applyBorder="1" applyAlignment="1">
      <alignment horizontal="center" vertical="center"/>
    </xf>
    <xf numFmtId="14" fontId="5" fillId="0" borderId="2" xfId="0" applyNumberFormat="1" applyFont="1" applyBorder="1" applyAlignment="1">
      <alignment vertical="center" wrapText="1"/>
    </xf>
    <xf numFmtId="0" fontId="5" fillId="0" borderId="2" xfId="0" applyFont="1" applyBorder="1" applyAlignment="1">
      <alignment vertical="center"/>
    </xf>
    <xf numFmtId="0" fontId="7" fillId="0" borderId="2" xfId="0" applyFont="1" applyBorder="1" applyAlignment="1">
      <alignment vertical="center" wrapText="1"/>
    </xf>
    <xf numFmtId="0" fontId="5" fillId="5" borderId="0" xfId="0" applyFont="1" applyFill="1" applyAlignment="1">
      <alignment vertical="center" wrapText="1"/>
    </xf>
    <xf numFmtId="0" fontId="7" fillId="5" borderId="0" xfId="0" applyFont="1" applyFill="1" applyAlignment="1">
      <alignment vertical="center"/>
    </xf>
    <xf numFmtId="0" fontId="7" fillId="4" borderId="2" xfId="0" applyFont="1" applyFill="1" applyBorder="1" applyAlignment="1">
      <alignment horizontal="center" vertical="center"/>
    </xf>
    <xf numFmtId="0" fontId="7" fillId="0" borderId="3" xfId="0" applyFont="1" applyBorder="1" applyAlignment="1">
      <alignment vertical="center"/>
    </xf>
    <xf numFmtId="0" fontId="6" fillId="0" borderId="2" xfId="0" applyFont="1" applyBorder="1" applyAlignment="1">
      <alignment vertical="center" wrapText="1"/>
    </xf>
    <xf numFmtId="0" fontId="0" fillId="0" borderId="2" xfId="0" applyBorder="1"/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1" xfId="0" applyBorder="1"/>
    <xf numFmtId="0" fontId="7" fillId="0" borderId="8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0" fillId="0" borderId="9" xfId="0" applyBorder="1"/>
    <xf numFmtId="0" fontId="2" fillId="0" borderId="0" xfId="0" applyFont="1"/>
    <xf numFmtId="0" fontId="5" fillId="6" borderId="2" xfId="0" applyFont="1" applyFill="1" applyBorder="1" applyAlignment="1">
      <alignment vertical="center" wrapText="1"/>
    </xf>
    <xf numFmtId="0" fontId="6" fillId="6" borderId="2" xfId="0" applyFont="1" applyFill="1" applyBorder="1" applyAlignment="1">
      <alignment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9" fillId="7" borderId="2" xfId="0" applyFont="1" applyFill="1" applyBorder="1" applyAlignment="1">
      <alignment vertical="center"/>
    </xf>
    <xf numFmtId="0" fontId="8" fillId="7" borderId="5" xfId="0" applyFont="1" applyFill="1" applyBorder="1" applyAlignment="1">
      <alignment vertical="center" wrapText="1"/>
    </xf>
    <xf numFmtId="0" fontId="8" fillId="7" borderId="2" xfId="0" applyFont="1" applyFill="1" applyBorder="1" applyAlignment="1">
      <alignment vertical="center" wrapText="1"/>
    </xf>
    <xf numFmtId="4" fontId="11" fillId="7" borderId="2" xfId="0" applyNumberFormat="1" applyFont="1" applyFill="1" applyBorder="1" applyAlignment="1">
      <alignment horizontal="right" vertical="center"/>
    </xf>
    <xf numFmtId="0" fontId="5" fillId="2" borderId="7" xfId="0" applyFont="1" applyFill="1" applyBorder="1" applyAlignment="1">
      <alignment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vertical="center"/>
    </xf>
    <xf numFmtId="4" fontId="9" fillId="7" borderId="3" xfId="0" applyNumberFormat="1" applyFont="1" applyFill="1" applyBorder="1" applyAlignment="1">
      <alignment vertical="center"/>
    </xf>
    <xf numFmtId="4" fontId="9" fillId="7" borderId="2" xfId="0" applyNumberFormat="1" applyFont="1" applyFill="1" applyBorder="1" applyAlignment="1">
      <alignment vertical="center"/>
    </xf>
    <xf numFmtId="4" fontId="12" fillId="7" borderId="3" xfId="0" applyNumberFormat="1" applyFont="1" applyFill="1" applyBorder="1" applyAlignment="1">
      <alignment vertical="center"/>
    </xf>
    <xf numFmtId="4" fontId="12" fillId="7" borderId="2" xfId="0" applyNumberFormat="1" applyFont="1" applyFill="1" applyBorder="1" applyAlignment="1">
      <alignment vertical="center"/>
    </xf>
    <xf numFmtId="4" fontId="13" fillId="7" borderId="3" xfId="0" applyNumberFormat="1" applyFont="1" applyFill="1" applyBorder="1" applyAlignment="1">
      <alignment vertical="center"/>
    </xf>
    <xf numFmtId="4" fontId="13" fillId="7" borderId="2" xfId="0" applyNumberFormat="1" applyFont="1" applyFill="1" applyBorder="1" applyAlignment="1">
      <alignment vertical="center"/>
    </xf>
    <xf numFmtId="4" fontId="15" fillId="7" borderId="2" xfId="0" applyNumberFormat="1" applyFont="1" applyFill="1" applyBorder="1" applyAlignment="1">
      <alignment vertical="center"/>
    </xf>
    <xf numFmtId="4" fontId="11" fillId="7" borderId="2" xfId="0" applyNumberFormat="1" applyFont="1" applyFill="1" applyBorder="1" applyAlignment="1">
      <alignment vertical="center"/>
    </xf>
    <xf numFmtId="4" fontId="16" fillId="6" borderId="2" xfId="0" applyNumberFormat="1" applyFont="1" applyFill="1" applyBorder="1" applyAlignment="1">
      <alignment vertical="center"/>
    </xf>
    <xf numFmtId="4" fontId="16" fillId="0" borderId="2" xfId="0" applyNumberFormat="1" applyFont="1" applyBorder="1" applyAlignment="1">
      <alignment vertical="center"/>
    </xf>
    <xf numFmtId="4" fontId="17" fillId="0" borderId="3" xfId="0" applyNumberFormat="1" applyFont="1" applyBorder="1" applyAlignment="1">
      <alignment vertical="center"/>
    </xf>
    <xf numFmtId="4" fontId="16" fillId="6" borderId="7" xfId="0" applyNumberFormat="1" applyFont="1" applyFill="1" applyBorder="1" applyAlignment="1">
      <alignment vertical="center"/>
    </xf>
    <xf numFmtId="4" fontId="16" fillId="2" borderId="3" xfId="0" applyNumberFormat="1" applyFont="1" applyFill="1" applyBorder="1" applyAlignment="1">
      <alignment vertical="center"/>
    </xf>
    <xf numFmtId="4" fontId="17" fillId="2" borderId="2" xfId="0" applyNumberFormat="1" applyFont="1" applyFill="1" applyBorder="1" applyAlignment="1">
      <alignment vertical="center"/>
    </xf>
    <xf numFmtId="4" fontId="16" fillId="0" borderId="3" xfId="0" applyNumberFormat="1" applyFont="1" applyBorder="1" applyAlignment="1">
      <alignment vertical="center"/>
    </xf>
    <xf numFmtId="4" fontId="17" fillId="3" borderId="2" xfId="0" applyNumberFormat="1" applyFont="1" applyFill="1" applyBorder="1" applyAlignment="1">
      <alignment vertical="center"/>
    </xf>
    <xf numFmtId="4" fontId="17" fillId="0" borderId="2" xfId="0" applyNumberFormat="1" applyFont="1" applyBorder="1" applyAlignment="1">
      <alignment vertical="center"/>
    </xf>
    <xf numFmtId="4" fontId="16" fillId="2" borderId="2" xfId="0" applyNumberFormat="1" applyFont="1" applyFill="1" applyBorder="1" applyAlignment="1">
      <alignment vertical="center"/>
    </xf>
    <xf numFmtId="4" fontId="17" fillId="2" borderId="3" xfId="0" applyNumberFormat="1" applyFont="1" applyFill="1" applyBorder="1" applyAlignment="1">
      <alignment vertical="center"/>
    </xf>
    <xf numFmtId="4" fontId="17" fillId="2" borderId="6" xfId="0" applyNumberFormat="1" applyFont="1" applyFill="1" applyBorder="1" applyAlignment="1">
      <alignment vertical="center"/>
    </xf>
    <xf numFmtId="4" fontId="17" fillId="2" borderId="7" xfId="0" applyNumberFormat="1" applyFont="1" applyFill="1" applyBorder="1" applyAlignment="1">
      <alignment vertical="center"/>
    </xf>
    <xf numFmtId="4" fontId="14" fillId="7" borderId="2" xfId="0" applyNumberFormat="1" applyFont="1" applyFill="1" applyBorder="1" applyAlignment="1">
      <alignment horizontal="right" vertical="center"/>
    </xf>
    <xf numFmtId="4" fontId="17" fillId="6" borderId="3" xfId="0" applyNumberFormat="1" applyFont="1" applyFill="1" applyBorder="1" applyAlignment="1">
      <alignment vertical="center"/>
    </xf>
    <xf numFmtId="4" fontId="17" fillId="6" borderId="2" xfId="0" applyNumberFormat="1" applyFont="1" applyFill="1" applyBorder="1" applyAlignment="1">
      <alignment vertical="center"/>
    </xf>
    <xf numFmtId="4" fontId="0" fillId="0" borderId="0" xfId="0" applyNumberFormat="1"/>
    <xf numFmtId="4" fontId="0" fillId="8" borderId="2" xfId="0" applyNumberFormat="1" applyFill="1" applyBorder="1"/>
    <xf numFmtId="4" fontId="0" fillId="0" borderId="2" xfId="0" applyNumberFormat="1" applyBorder="1"/>
    <xf numFmtId="4" fontId="0" fillId="6" borderId="2" xfId="0" applyNumberFormat="1" applyFill="1" applyBorder="1"/>
    <xf numFmtId="4" fontId="0" fillId="3" borderId="2" xfId="0" applyNumberFormat="1" applyFill="1" applyBorder="1"/>
    <xf numFmtId="4" fontId="11" fillId="9" borderId="2" xfId="0" applyNumberFormat="1" applyFont="1" applyFill="1" applyBorder="1"/>
    <xf numFmtId="0" fontId="5" fillId="8" borderId="2" xfId="0" applyFont="1" applyFill="1" applyBorder="1" applyAlignment="1">
      <alignment vertical="center" wrapText="1"/>
    </xf>
    <xf numFmtId="4" fontId="17" fillId="8" borderId="3" xfId="0" applyNumberFormat="1" applyFont="1" applyFill="1" applyBorder="1" applyAlignment="1">
      <alignment vertical="center"/>
    </xf>
    <xf numFmtId="4" fontId="17" fillId="8" borderId="2" xfId="0" applyNumberFormat="1" applyFont="1" applyFill="1" applyBorder="1" applyAlignment="1">
      <alignment vertical="center"/>
    </xf>
    <xf numFmtId="4" fontId="11" fillId="9" borderId="2" xfId="0" applyNumberFormat="1" applyFont="1" applyFill="1" applyBorder="1" applyAlignment="1">
      <alignment horizontal="center" vertical="center"/>
    </xf>
    <xf numFmtId="4" fontId="2" fillId="6" borderId="2" xfId="0" applyNumberFormat="1" applyFont="1" applyFill="1" applyBorder="1" applyAlignment="1">
      <alignment horizontal="center" vertical="center"/>
    </xf>
    <xf numFmtId="0" fontId="2" fillId="0" borderId="0" xfId="0" applyFont="1"/>
    <xf numFmtId="0" fontId="5" fillId="5" borderId="1" xfId="0" applyFont="1" applyFill="1" applyBorder="1" applyAlignment="1">
      <alignment horizontal="center" vertical="center" wrapText="1"/>
    </xf>
    <xf numFmtId="0" fontId="8" fillId="7" borderId="3" xfId="0" applyFont="1" applyFill="1" applyBorder="1" applyAlignment="1">
      <alignment horizontal="center" vertical="center" wrapText="1"/>
    </xf>
    <xf numFmtId="0" fontId="8" fillId="7" borderId="4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62"/>
  <sheetViews>
    <sheetView tabSelected="1" zoomScale="102" zoomScaleNormal="102" workbookViewId="0">
      <selection activeCell="J62" sqref="J62"/>
    </sheetView>
  </sheetViews>
  <sheetFormatPr defaultRowHeight="15" x14ac:dyDescent="0.25"/>
  <cols>
    <col min="1" max="1" width="3.5703125" customWidth="1"/>
    <col min="2" max="2" width="6" customWidth="1"/>
    <col min="3" max="3" width="5.5703125" customWidth="1"/>
    <col min="4" max="4" width="25" customWidth="1"/>
    <col min="5" max="5" width="12.5703125" customWidth="1"/>
    <col min="6" max="6" width="6.7109375" customWidth="1"/>
    <col min="7" max="7" width="13.140625" customWidth="1"/>
    <col min="8" max="8" width="7.28515625" customWidth="1"/>
    <col min="9" max="9" width="7" customWidth="1"/>
    <col min="10" max="10" width="15.7109375" customWidth="1"/>
    <col min="12" max="12" width="14.28515625" customWidth="1"/>
  </cols>
  <sheetData>
    <row r="1" spans="1:10" x14ac:dyDescent="0.25">
      <c r="A1" s="78" t="s">
        <v>85</v>
      </c>
      <c r="B1" s="78"/>
      <c r="C1" s="78"/>
      <c r="D1" s="78"/>
    </row>
    <row r="2" spans="1:10" x14ac:dyDescent="0.25">
      <c r="A2" s="32" t="s">
        <v>86</v>
      </c>
      <c r="B2" s="32"/>
      <c r="C2" s="32"/>
      <c r="D2" s="32"/>
    </row>
    <row r="4" spans="1:10" ht="21" x14ac:dyDescent="0.25">
      <c r="A4" s="82" t="s">
        <v>96</v>
      </c>
      <c r="B4" s="82"/>
      <c r="C4" s="82"/>
      <c r="D4" s="82"/>
      <c r="E4" s="82"/>
      <c r="F4" s="82"/>
      <c r="G4" s="82"/>
      <c r="H4" s="82"/>
      <c r="I4" s="82"/>
    </row>
    <row r="5" spans="1:10" ht="21" x14ac:dyDescent="0.25">
      <c r="A5" s="82" t="s">
        <v>92</v>
      </c>
      <c r="B5" s="82"/>
      <c r="C5" s="82"/>
      <c r="D5" s="82"/>
      <c r="E5" s="82"/>
      <c r="F5" s="82"/>
      <c r="G5" s="82"/>
      <c r="H5" s="82"/>
      <c r="I5" s="82"/>
    </row>
    <row r="6" spans="1:10" ht="21" x14ac:dyDescent="0.25">
      <c r="A6" s="26"/>
      <c r="B6" s="26"/>
      <c r="C6" s="26"/>
      <c r="D6" s="26"/>
      <c r="E6" s="26"/>
      <c r="F6" s="27"/>
    </row>
    <row r="7" spans="1:10" ht="40.15" customHeight="1" x14ac:dyDescent="0.25">
      <c r="A7" s="1"/>
      <c r="B7" s="1"/>
      <c r="C7" s="2"/>
      <c r="D7" s="3" t="s">
        <v>0</v>
      </c>
      <c r="E7" s="4" t="s">
        <v>91</v>
      </c>
      <c r="F7" s="3" t="s">
        <v>84</v>
      </c>
      <c r="G7" s="4" t="s">
        <v>93</v>
      </c>
      <c r="H7" s="3" t="s">
        <v>84</v>
      </c>
      <c r="I7" s="3" t="s">
        <v>83</v>
      </c>
      <c r="J7" s="3" t="s">
        <v>94</v>
      </c>
    </row>
    <row r="8" spans="1:10" ht="24.95" customHeight="1" x14ac:dyDescent="0.25">
      <c r="A8" s="5" t="s">
        <v>1</v>
      </c>
      <c r="B8" s="5"/>
      <c r="C8" s="5"/>
      <c r="D8" s="5" t="s">
        <v>2</v>
      </c>
      <c r="E8" s="55">
        <f>SUM(E9,E10)</f>
        <v>5300</v>
      </c>
      <c r="F8" s="56">
        <f>E8/E17*100</f>
        <v>2.7832189124031212</v>
      </c>
      <c r="G8" s="55">
        <f>SUM(G9,G10)</f>
        <v>5220.95</v>
      </c>
      <c r="H8" s="56">
        <f>G8/G17*100</f>
        <v>3.7619691896023966</v>
      </c>
      <c r="I8" s="56">
        <f>G8/E8*100</f>
        <v>98.508490566037736</v>
      </c>
      <c r="J8" s="70">
        <f>SUM(J9:J10)</f>
        <v>5300</v>
      </c>
    </row>
    <row r="9" spans="1:10" ht="24.95" customHeight="1" x14ac:dyDescent="0.25">
      <c r="A9" s="6"/>
      <c r="B9" s="6"/>
      <c r="C9" s="6" t="s">
        <v>3</v>
      </c>
      <c r="D9" s="6" t="s">
        <v>4</v>
      </c>
      <c r="E9" s="57">
        <v>1300</v>
      </c>
      <c r="F9" s="58">
        <f>E9/E17*100</f>
        <v>0.68267633700453911</v>
      </c>
      <c r="G9" s="52">
        <v>979.58</v>
      </c>
      <c r="H9" s="58">
        <f>G9/G17*100</f>
        <v>0.70583893328814029</v>
      </c>
      <c r="I9" s="59">
        <f t="shared" ref="I9:I17" si="0">G9/E9*100</f>
        <v>75.35230769230769</v>
      </c>
      <c r="J9" s="69">
        <v>1000</v>
      </c>
    </row>
    <row r="10" spans="1:10" ht="24.95" customHeight="1" x14ac:dyDescent="0.25">
      <c r="A10" s="7"/>
      <c r="B10" s="7"/>
      <c r="C10" s="6" t="s">
        <v>5</v>
      </c>
      <c r="D10" s="6" t="s">
        <v>6</v>
      </c>
      <c r="E10" s="57">
        <v>4000</v>
      </c>
      <c r="F10" s="58">
        <f>E10/E17*100</f>
        <v>2.100542575398582</v>
      </c>
      <c r="G10" s="52">
        <v>4241.37</v>
      </c>
      <c r="H10" s="58">
        <f>G10/G17*100</f>
        <v>3.0561302563142565</v>
      </c>
      <c r="I10" s="59">
        <f t="shared" si="0"/>
        <v>106.03425</v>
      </c>
      <c r="J10" s="69">
        <v>4300</v>
      </c>
    </row>
    <row r="11" spans="1:10" ht="42.6" customHeight="1" x14ac:dyDescent="0.25">
      <c r="A11" s="5" t="s">
        <v>7</v>
      </c>
      <c r="B11" s="5"/>
      <c r="C11" s="5"/>
      <c r="D11" s="5" t="s">
        <v>8</v>
      </c>
      <c r="E11" s="55">
        <v>161250</v>
      </c>
      <c r="F11" s="56">
        <f>E11/E17*100</f>
        <v>84.678122570755335</v>
      </c>
      <c r="G11" s="51">
        <v>111250</v>
      </c>
      <c r="H11" s="56">
        <f>G11/G17*100</f>
        <v>80.161478723846557</v>
      </c>
      <c r="I11" s="56">
        <f t="shared" si="0"/>
        <v>68.992248062015506</v>
      </c>
      <c r="J11" s="70">
        <v>133250</v>
      </c>
    </row>
    <row r="12" spans="1:10" ht="33" customHeight="1" x14ac:dyDescent="0.25">
      <c r="A12" s="8" t="s">
        <v>9</v>
      </c>
      <c r="B12" s="8"/>
      <c r="C12" s="8"/>
      <c r="D12" s="5" t="s">
        <v>79</v>
      </c>
      <c r="E12" s="55">
        <v>23576.99</v>
      </c>
      <c r="F12" s="56">
        <f>E12/E17*100</f>
        <v>12.381117823686655</v>
      </c>
      <c r="G12" s="51">
        <v>22181.24</v>
      </c>
      <c r="H12" s="56">
        <f>G12/G17*100</f>
        <v>15.982750546773342</v>
      </c>
      <c r="I12" s="56">
        <f t="shared" si="0"/>
        <v>94.080033117034873</v>
      </c>
      <c r="J12" s="70">
        <v>23576.99</v>
      </c>
    </row>
    <row r="13" spans="1:10" ht="24.95" customHeight="1" x14ac:dyDescent="0.25">
      <c r="A13" s="8" t="s">
        <v>10</v>
      </c>
      <c r="B13" s="8"/>
      <c r="C13" s="8"/>
      <c r="D13" s="8" t="s">
        <v>11</v>
      </c>
      <c r="E13" s="55">
        <v>0</v>
      </c>
      <c r="F13" s="56">
        <f>E13/E17*100</f>
        <v>0</v>
      </c>
      <c r="G13" s="51">
        <v>0</v>
      </c>
      <c r="H13" s="56">
        <f>G13/G17*100</f>
        <v>0</v>
      </c>
      <c r="I13" s="56">
        <v>0</v>
      </c>
      <c r="J13" s="70">
        <v>0</v>
      </c>
    </row>
    <row r="14" spans="1:10" ht="27" customHeight="1" x14ac:dyDescent="0.25">
      <c r="A14" s="8" t="s">
        <v>12</v>
      </c>
      <c r="B14" s="8"/>
      <c r="C14" s="9"/>
      <c r="D14" s="5" t="s">
        <v>80</v>
      </c>
      <c r="E14" s="55">
        <v>0</v>
      </c>
      <c r="F14" s="56">
        <f>E14/E17*100</f>
        <v>0</v>
      </c>
      <c r="G14" s="51">
        <v>0</v>
      </c>
      <c r="H14" s="56">
        <f>G14/G17*100</f>
        <v>0</v>
      </c>
      <c r="I14" s="56">
        <v>0</v>
      </c>
      <c r="J14" s="70">
        <v>0</v>
      </c>
    </row>
    <row r="15" spans="1:10" ht="31.9" customHeight="1" x14ac:dyDescent="0.25">
      <c r="A15" s="8" t="s">
        <v>13</v>
      </c>
      <c r="B15" s="8"/>
      <c r="C15" s="9"/>
      <c r="D15" s="5" t="s">
        <v>81</v>
      </c>
      <c r="E15" s="55">
        <v>0</v>
      </c>
      <c r="F15" s="60">
        <f>E15/E17*100</f>
        <v>0</v>
      </c>
      <c r="G15" s="51">
        <v>0</v>
      </c>
      <c r="H15" s="60">
        <f>G15/G17*100</f>
        <v>0</v>
      </c>
      <c r="I15" s="56">
        <v>0</v>
      </c>
      <c r="J15" s="70">
        <v>0</v>
      </c>
    </row>
    <row r="16" spans="1:10" ht="24.95" customHeight="1" x14ac:dyDescent="0.25">
      <c r="A16" s="8" t="s">
        <v>14</v>
      </c>
      <c r="B16" s="8"/>
      <c r="C16" s="8"/>
      <c r="D16" s="8" t="s">
        <v>15</v>
      </c>
      <c r="E16" s="55">
        <v>300</v>
      </c>
      <c r="F16" s="56">
        <f>E16/E17*100</f>
        <v>0.15754069315489364</v>
      </c>
      <c r="G16" s="51">
        <v>130.18</v>
      </c>
      <c r="H16" s="56">
        <f>G16/G17*100</f>
        <v>9.3801539777710968E-2</v>
      </c>
      <c r="I16" s="56">
        <f t="shared" si="0"/>
        <v>43.393333333333331</v>
      </c>
      <c r="J16" s="70">
        <v>130.18</v>
      </c>
    </row>
    <row r="17" spans="1:10" ht="24.95" customHeight="1" x14ac:dyDescent="0.25">
      <c r="A17" s="38"/>
      <c r="B17" s="38"/>
      <c r="C17" s="38"/>
      <c r="D17" s="38" t="s">
        <v>87</v>
      </c>
      <c r="E17" s="43">
        <f>SUM(E8,E11,E12,E13,E14,E15,E16)</f>
        <v>190426.99</v>
      </c>
      <c r="F17" s="44">
        <f>SUM(F8,F11,F12,F13,F14,F15,F16)</f>
        <v>100</v>
      </c>
      <c r="G17" s="39">
        <f>SUM(G8,G11,G12,G13,G14,G15,G16)</f>
        <v>138782.37</v>
      </c>
      <c r="H17" s="44">
        <f>SUM(H8,H11,H12,H13,H14,H15,H16)</f>
        <v>100.00000000000001</v>
      </c>
      <c r="I17" s="49">
        <f t="shared" si="0"/>
        <v>72.879569224929725</v>
      </c>
      <c r="J17" s="72">
        <f>SUM(J11,J12,J13,J14,J16,J15)</f>
        <v>156957.16999999998</v>
      </c>
    </row>
    <row r="18" spans="1:10" ht="22.9" customHeight="1" x14ac:dyDescent="0.25">
      <c r="A18" s="10"/>
      <c r="B18" s="10"/>
      <c r="C18" s="10"/>
      <c r="D18" s="10"/>
      <c r="E18" s="10"/>
      <c r="J18" s="67"/>
    </row>
    <row r="19" spans="1:10" ht="22.9" customHeight="1" x14ac:dyDescent="0.25">
      <c r="A19" s="11"/>
      <c r="E19" s="28"/>
      <c r="F19" s="28"/>
      <c r="G19" s="28"/>
      <c r="H19" s="28"/>
      <c r="J19" s="67"/>
    </row>
    <row r="20" spans="1:10" ht="42" customHeight="1" x14ac:dyDescent="0.25">
      <c r="A20" s="2"/>
      <c r="B20" s="12"/>
      <c r="C20" s="2"/>
      <c r="D20" s="3" t="s">
        <v>16</v>
      </c>
      <c r="E20" s="4" t="s">
        <v>91</v>
      </c>
      <c r="F20" s="3" t="s">
        <v>84</v>
      </c>
      <c r="G20" s="4" t="s">
        <v>93</v>
      </c>
      <c r="H20" s="3" t="s">
        <v>84</v>
      </c>
      <c r="I20" s="3" t="s">
        <v>83</v>
      </c>
      <c r="J20" s="77" t="s">
        <v>95</v>
      </c>
    </row>
    <row r="21" spans="1:10" ht="24.95" customHeight="1" x14ac:dyDescent="0.25">
      <c r="A21" s="2" t="s">
        <v>1</v>
      </c>
      <c r="B21" s="12"/>
      <c r="C21" s="2"/>
      <c r="D21" s="2" t="s">
        <v>17</v>
      </c>
      <c r="E21" s="61">
        <f>SUM(E22:E24)</f>
        <v>100</v>
      </c>
      <c r="F21" s="56">
        <f>E21/E54*100</f>
        <v>5.5307440233397391E-2</v>
      </c>
      <c r="G21" s="51">
        <f>SUM(G22:G24)</f>
        <v>0</v>
      </c>
      <c r="H21" s="56">
        <f>G21/G54*100</f>
        <v>0</v>
      </c>
      <c r="I21" s="56">
        <v>0</v>
      </c>
      <c r="J21" s="68">
        <f>SUM(J22,J23,J24)</f>
        <v>2500</v>
      </c>
    </row>
    <row r="22" spans="1:10" ht="56.25" customHeight="1" x14ac:dyDescent="0.25">
      <c r="A22" s="13"/>
      <c r="B22" s="14">
        <v>1</v>
      </c>
      <c r="C22" s="13" t="s">
        <v>3</v>
      </c>
      <c r="D22" s="13" t="s">
        <v>82</v>
      </c>
      <c r="E22" s="53">
        <v>0</v>
      </c>
      <c r="F22" s="59">
        <f>E22/E54*100</f>
        <v>0</v>
      </c>
      <c r="G22" s="52">
        <v>0</v>
      </c>
      <c r="H22" s="59">
        <f>G22/G54*100</f>
        <v>0</v>
      </c>
      <c r="I22" s="59">
        <v>0</v>
      </c>
      <c r="J22" s="69">
        <v>2500</v>
      </c>
    </row>
    <row r="23" spans="1:10" ht="24.95" customHeight="1" x14ac:dyDescent="0.25">
      <c r="A23" s="15"/>
      <c r="B23" s="16">
        <v>2</v>
      </c>
      <c r="C23" s="13" t="s">
        <v>5</v>
      </c>
      <c r="D23" s="13" t="s">
        <v>18</v>
      </c>
      <c r="E23" s="53">
        <v>0</v>
      </c>
      <c r="F23" s="59">
        <f>E23/E54*100</f>
        <v>0</v>
      </c>
      <c r="G23" s="52">
        <v>0</v>
      </c>
      <c r="H23" s="59">
        <f>G23/G54*100</f>
        <v>0</v>
      </c>
      <c r="I23" s="59">
        <v>0</v>
      </c>
      <c r="J23" s="69">
        <v>0</v>
      </c>
    </row>
    <row r="24" spans="1:10" ht="27" customHeight="1" x14ac:dyDescent="0.25">
      <c r="A24" s="13"/>
      <c r="B24" s="14">
        <v>3</v>
      </c>
      <c r="C24" s="13" t="s">
        <v>19</v>
      </c>
      <c r="D24" s="13" t="s">
        <v>20</v>
      </c>
      <c r="E24" s="53">
        <v>100</v>
      </c>
      <c r="F24" s="59">
        <f>E24/E54*100</f>
        <v>5.5307440233397391E-2</v>
      </c>
      <c r="G24" s="52">
        <v>0</v>
      </c>
      <c r="H24" s="59">
        <f>G24/G54*100</f>
        <v>0</v>
      </c>
      <c r="I24" s="59">
        <v>0</v>
      </c>
      <c r="J24" s="69">
        <v>0</v>
      </c>
    </row>
    <row r="25" spans="1:10" ht="24.95" customHeight="1" x14ac:dyDescent="0.25">
      <c r="A25" s="2" t="s">
        <v>21</v>
      </c>
      <c r="B25" s="14"/>
      <c r="C25" s="2"/>
      <c r="D25" s="2" t="s">
        <v>22</v>
      </c>
      <c r="E25" s="61">
        <f>SUM(E26,E27,E35)</f>
        <v>98700</v>
      </c>
      <c r="F25" s="56">
        <f>E25/E54*100</f>
        <v>54.588443510363227</v>
      </c>
      <c r="G25" s="51">
        <f>SUM(G26,G27,G35)</f>
        <v>86390.06</v>
      </c>
      <c r="H25" s="56">
        <f>G25/G54*100</f>
        <v>67.161422393821439</v>
      </c>
      <c r="I25" s="56">
        <f>G25/E25*100</f>
        <v>87.527922998986824</v>
      </c>
      <c r="J25" s="68">
        <f>SUM(J26,J27,J35)</f>
        <v>88033.53</v>
      </c>
    </row>
    <row r="26" spans="1:10" ht="40.9" customHeight="1" x14ac:dyDescent="0.25">
      <c r="A26" s="15"/>
      <c r="B26" s="16">
        <v>4</v>
      </c>
      <c r="C26" s="13" t="s">
        <v>23</v>
      </c>
      <c r="D26" s="13" t="s">
        <v>24</v>
      </c>
      <c r="E26" s="53">
        <v>3500</v>
      </c>
      <c r="F26" s="59">
        <f>E26/E54*100</f>
        <v>1.935760408168909</v>
      </c>
      <c r="G26" s="52">
        <v>652.29</v>
      </c>
      <c r="H26" s="59">
        <f>G26/G54*100</f>
        <v>0.50710375954439413</v>
      </c>
      <c r="I26" s="59">
        <f t="shared" ref="I26:I50" si="1">G26/E26*100</f>
        <v>18.636857142857142</v>
      </c>
      <c r="J26" s="71">
        <v>2200</v>
      </c>
    </row>
    <row r="27" spans="1:10" ht="27" customHeight="1" x14ac:dyDescent="0.25">
      <c r="A27" s="13"/>
      <c r="B27" s="14">
        <v>5</v>
      </c>
      <c r="C27" s="73" t="s">
        <v>25</v>
      </c>
      <c r="D27" s="73" t="s">
        <v>26</v>
      </c>
      <c r="E27" s="74">
        <f>E28+E29+E30+E31+E32+E33+E34</f>
        <v>95000</v>
      </c>
      <c r="F27" s="75">
        <f>E27/E54*100</f>
        <v>52.542068221727526</v>
      </c>
      <c r="G27" s="74">
        <f>G28+G29+G30+G31+G32+G33+G34</f>
        <v>85587.77</v>
      </c>
      <c r="H27" s="75">
        <f>G27/G54*100</f>
        <v>66.537705526714987</v>
      </c>
      <c r="I27" s="75">
        <f t="shared" si="1"/>
        <v>90.092389473684221</v>
      </c>
      <c r="J27" s="68">
        <f>SUM(J28,J29,J30,J31,J32,J33,J34)</f>
        <v>85633.53</v>
      </c>
    </row>
    <row r="28" spans="1:10" ht="24.95" customHeight="1" x14ac:dyDescent="0.25">
      <c r="A28" s="15"/>
      <c r="B28" s="16">
        <v>6</v>
      </c>
      <c r="C28" s="13" t="s">
        <v>27</v>
      </c>
      <c r="D28" s="13" t="s">
        <v>28</v>
      </c>
      <c r="E28" s="53">
        <v>73000</v>
      </c>
      <c r="F28" s="59">
        <f>E28/E54*100</f>
        <v>40.374431370380101</v>
      </c>
      <c r="G28" s="52">
        <v>69717.13</v>
      </c>
      <c r="H28" s="59">
        <f>G28/G54*100</f>
        <v>54.199541197389614</v>
      </c>
      <c r="I28" s="59">
        <f t="shared" si="1"/>
        <v>95.502917808219195</v>
      </c>
      <c r="J28" s="69">
        <v>69717.13</v>
      </c>
    </row>
    <row r="29" spans="1:10" ht="24.95" customHeight="1" x14ac:dyDescent="0.25">
      <c r="A29" s="15"/>
      <c r="B29" s="16">
        <v>7</v>
      </c>
      <c r="C29" s="13" t="s">
        <v>29</v>
      </c>
      <c r="D29" s="13" t="s">
        <v>30</v>
      </c>
      <c r="E29" s="53">
        <v>0</v>
      </c>
      <c r="F29" s="59">
        <f>E29/E54*100</f>
        <v>0</v>
      </c>
      <c r="G29" s="52">
        <v>0</v>
      </c>
      <c r="H29" s="59">
        <f>G29/G54*100</f>
        <v>0</v>
      </c>
      <c r="I29" s="59">
        <v>0</v>
      </c>
      <c r="J29" s="69">
        <v>0</v>
      </c>
    </row>
    <row r="30" spans="1:10" ht="24.95" customHeight="1" x14ac:dyDescent="0.25">
      <c r="A30" s="15"/>
      <c r="B30" s="16">
        <v>8</v>
      </c>
      <c r="C30" s="17" t="s">
        <v>31</v>
      </c>
      <c r="D30" s="13" t="s">
        <v>32</v>
      </c>
      <c r="E30" s="53">
        <v>0</v>
      </c>
      <c r="F30" s="59">
        <f>E30/E54*100</f>
        <v>0</v>
      </c>
      <c r="G30" s="52">
        <v>0</v>
      </c>
      <c r="H30" s="59">
        <f>G30/G54*100</f>
        <v>0</v>
      </c>
      <c r="I30" s="59">
        <v>0</v>
      </c>
      <c r="J30" s="69">
        <v>0</v>
      </c>
    </row>
    <row r="31" spans="1:10" ht="24.95" customHeight="1" x14ac:dyDescent="0.25">
      <c r="A31" s="15"/>
      <c r="B31" s="16">
        <v>9</v>
      </c>
      <c r="C31" s="13" t="s">
        <v>33</v>
      </c>
      <c r="D31" s="13" t="s">
        <v>34</v>
      </c>
      <c r="E31" s="53">
        <v>0</v>
      </c>
      <c r="F31" s="59">
        <f>E31/E54*100</f>
        <v>0</v>
      </c>
      <c r="G31" s="52">
        <v>0</v>
      </c>
      <c r="H31" s="59">
        <f>G31/G54*100</f>
        <v>0</v>
      </c>
      <c r="I31" s="59">
        <v>0</v>
      </c>
      <c r="J31" s="69">
        <v>0</v>
      </c>
    </row>
    <row r="32" spans="1:10" ht="24.95" customHeight="1" x14ac:dyDescent="0.25">
      <c r="A32" s="15"/>
      <c r="B32" s="16">
        <v>10</v>
      </c>
      <c r="C32" s="13" t="s">
        <v>35</v>
      </c>
      <c r="D32" s="13" t="s">
        <v>36</v>
      </c>
      <c r="E32" s="53">
        <v>7000</v>
      </c>
      <c r="F32" s="59">
        <f>E32/E54*100</f>
        <v>3.8715208163378181</v>
      </c>
      <c r="G32" s="52">
        <v>316.39999999999998</v>
      </c>
      <c r="H32" s="59">
        <f>G32/G54*100</f>
        <v>0.24597591488424828</v>
      </c>
      <c r="I32" s="59">
        <f t="shared" si="1"/>
        <v>4.5199999999999996</v>
      </c>
      <c r="J32" s="69">
        <v>316.39999999999998</v>
      </c>
    </row>
    <row r="33" spans="1:10" ht="24.95" customHeight="1" x14ac:dyDescent="0.25">
      <c r="A33" s="15"/>
      <c r="B33" s="16">
        <v>11</v>
      </c>
      <c r="C33" s="13" t="s">
        <v>37</v>
      </c>
      <c r="D33" s="13" t="s">
        <v>38</v>
      </c>
      <c r="E33" s="53">
        <v>15000</v>
      </c>
      <c r="F33" s="59">
        <f>E33/E54*100</f>
        <v>8.296116035009609</v>
      </c>
      <c r="G33" s="52">
        <v>15554.24</v>
      </c>
      <c r="H33" s="59">
        <f>G33/G54*100</f>
        <v>12.092188414441118</v>
      </c>
      <c r="I33" s="59">
        <f t="shared" si="1"/>
        <v>103.69493333333332</v>
      </c>
      <c r="J33" s="69">
        <v>15600</v>
      </c>
    </row>
    <row r="34" spans="1:10" ht="24.95" customHeight="1" x14ac:dyDescent="0.25">
      <c r="A34" s="15"/>
      <c r="B34" s="16">
        <v>12</v>
      </c>
      <c r="C34" s="13" t="s">
        <v>39</v>
      </c>
      <c r="D34" s="13" t="s">
        <v>40</v>
      </c>
      <c r="E34" s="53">
        <v>0</v>
      </c>
      <c r="F34" s="59">
        <f>E34/E54*100</f>
        <v>0</v>
      </c>
      <c r="G34" s="52">
        <v>0</v>
      </c>
      <c r="H34" s="59">
        <f>G34/G54*100</f>
        <v>0</v>
      </c>
      <c r="I34" s="59">
        <v>0</v>
      </c>
      <c r="J34" s="69">
        <v>0</v>
      </c>
    </row>
    <row r="35" spans="1:10" ht="24.95" customHeight="1" x14ac:dyDescent="0.25">
      <c r="A35" s="13"/>
      <c r="B35" s="14">
        <v>13</v>
      </c>
      <c r="C35" s="33" t="s">
        <v>41</v>
      </c>
      <c r="D35" s="33" t="s">
        <v>42</v>
      </c>
      <c r="E35" s="65">
        <v>200</v>
      </c>
      <c r="F35" s="66">
        <f>E35/E54*100</f>
        <v>0.11061488046679478</v>
      </c>
      <c r="G35" s="51">
        <v>150</v>
      </c>
      <c r="H35" s="66">
        <f>G35/G54*100</f>
        <v>0.11661310756206462</v>
      </c>
      <c r="I35" s="66">
        <f t="shared" si="1"/>
        <v>75</v>
      </c>
      <c r="J35" s="70">
        <v>200</v>
      </c>
    </row>
    <row r="36" spans="1:10" ht="24.95" customHeight="1" x14ac:dyDescent="0.25">
      <c r="A36" s="2" t="s">
        <v>9</v>
      </c>
      <c r="B36" s="14"/>
      <c r="C36" s="2"/>
      <c r="D36" s="2" t="s">
        <v>43</v>
      </c>
      <c r="E36" s="61">
        <f>SUM(E37:E42)</f>
        <v>16500</v>
      </c>
      <c r="F36" s="56">
        <f>E36/E54*100</f>
        <v>9.1257276385105701</v>
      </c>
      <c r="G36" s="51">
        <f>SUM(G37:G42)</f>
        <v>3728.33</v>
      </c>
      <c r="H36" s="56">
        <f>G36/G54*100</f>
        <v>2.8984809821124822</v>
      </c>
      <c r="I36" s="56">
        <f>G36/E36*100</f>
        <v>22.595939393939393</v>
      </c>
      <c r="J36" s="70">
        <f>SUM(J37,J38,J39,J40,J41,J42)</f>
        <v>5723.64</v>
      </c>
    </row>
    <row r="37" spans="1:10" ht="24.95" customHeight="1" x14ac:dyDescent="0.25">
      <c r="A37" s="13"/>
      <c r="B37" s="14">
        <v>14</v>
      </c>
      <c r="C37" s="13" t="s">
        <v>44</v>
      </c>
      <c r="D37" s="13" t="s">
        <v>45</v>
      </c>
      <c r="E37" s="53">
        <v>8000</v>
      </c>
      <c r="F37" s="59">
        <f>E37/E54*100</f>
        <v>4.4245952186717918</v>
      </c>
      <c r="G37" s="52">
        <v>199</v>
      </c>
      <c r="H37" s="59">
        <f>G37/G54*100</f>
        <v>0.15470672269900573</v>
      </c>
      <c r="I37" s="59">
        <f t="shared" si="1"/>
        <v>2.4875000000000003</v>
      </c>
      <c r="J37" s="69">
        <v>1500</v>
      </c>
    </row>
    <row r="38" spans="1:10" ht="24.95" customHeight="1" x14ac:dyDescent="0.25">
      <c r="A38" s="15"/>
      <c r="B38" s="16">
        <v>15</v>
      </c>
      <c r="C38" s="13" t="s">
        <v>46</v>
      </c>
      <c r="D38" s="13" t="s">
        <v>47</v>
      </c>
      <c r="E38" s="53">
        <v>2500</v>
      </c>
      <c r="F38" s="59">
        <f>E38/E54*100</f>
        <v>1.3826860058349348</v>
      </c>
      <c r="G38" s="52">
        <v>0</v>
      </c>
      <c r="H38" s="59">
        <f>G38/G54*100</f>
        <v>0</v>
      </c>
      <c r="I38" s="59">
        <f t="shared" si="1"/>
        <v>0</v>
      </c>
      <c r="J38" s="69">
        <v>0</v>
      </c>
    </row>
    <row r="39" spans="1:10" ht="24.95" customHeight="1" x14ac:dyDescent="0.25">
      <c r="A39" s="15"/>
      <c r="B39" s="16">
        <v>16</v>
      </c>
      <c r="C39" s="13" t="s">
        <v>48</v>
      </c>
      <c r="D39" s="13" t="s">
        <v>49</v>
      </c>
      <c r="E39" s="53">
        <v>3000</v>
      </c>
      <c r="F39" s="59">
        <f>E39/E54*100</f>
        <v>1.6592232070019217</v>
      </c>
      <c r="G39" s="52">
        <v>2956.25</v>
      </c>
      <c r="H39" s="59">
        <f>G39/G54*100</f>
        <v>2.2982499948690234</v>
      </c>
      <c r="I39" s="59">
        <f t="shared" si="1"/>
        <v>98.541666666666671</v>
      </c>
      <c r="J39" s="69">
        <v>3000</v>
      </c>
    </row>
    <row r="40" spans="1:10" ht="24.95" customHeight="1" x14ac:dyDescent="0.25">
      <c r="A40" s="15"/>
      <c r="B40" s="16">
        <v>17</v>
      </c>
      <c r="C40" s="13" t="s">
        <v>50</v>
      </c>
      <c r="D40" s="13" t="s">
        <v>51</v>
      </c>
      <c r="E40" s="53">
        <v>3000</v>
      </c>
      <c r="F40" s="59">
        <f>E40/E54*100</f>
        <v>1.6592232070019217</v>
      </c>
      <c r="G40" s="52">
        <v>573.08000000000004</v>
      </c>
      <c r="H40" s="59">
        <f>G40/G54*100</f>
        <v>0.44552426454445326</v>
      </c>
      <c r="I40" s="59">
        <f t="shared" si="1"/>
        <v>19.102666666666668</v>
      </c>
      <c r="J40" s="69">
        <v>1223.6400000000001</v>
      </c>
    </row>
    <row r="41" spans="1:10" ht="24.95" customHeight="1" x14ac:dyDescent="0.25">
      <c r="A41" s="15"/>
      <c r="B41" s="16">
        <v>18</v>
      </c>
      <c r="C41" s="13" t="s">
        <v>52</v>
      </c>
      <c r="D41" s="13" t="s">
        <v>53</v>
      </c>
      <c r="E41" s="53">
        <v>0</v>
      </c>
      <c r="F41" s="59">
        <f>E41/E54*100</f>
        <v>0</v>
      </c>
      <c r="G41" s="52">
        <v>0</v>
      </c>
      <c r="H41" s="59">
        <f>G41/G54*100</f>
        <v>0</v>
      </c>
      <c r="I41" s="59">
        <v>0</v>
      </c>
      <c r="J41" s="69">
        <v>0</v>
      </c>
    </row>
    <row r="42" spans="1:10" ht="24.95" customHeight="1" x14ac:dyDescent="0.25">
      <c r="A42" s="15"/>
      <c r="B42" s="16">
        <v>19</v>
      </c>
      <c r="C42" s="13" t="s">
        <v>54</v>
      </c>
      <c r="D42" s="13" t="s">
        <v>55</v>
      </c>
      <c r="E42" s="53">
        <v>0</v>
      </c>
      <c r="F42" s="59">
        <f>E42/E54*100</f>
        <v>0</v>
      </c>
      <c r="G42" s="52">
        <v>0</v>
      </c>
      <c r="H42" s="59">
        <f>G42/G54*100</f>
        <v>0</v>
      </c>
      <c r="I42" s="59">
        <v>0</v>
      </c>
      <c r="J42" s="69">
        <v>0</v>
      </c>
    </row>
    <row r="43" spans="1:10" ht="24.95" customHeight="1" x14ac:dyDescent="0.25">
      <c r="A43" s="2" t="s">
        <v>10</v>
      </c>
      <c r="B43" s="14"/>
      <c r="C43" s="2"/>
      <c r="D43" s="2" t="s">
        <v>56</v>
      </c>
      <c r="E43" s="61">
        <f>SUM(E44:E46)</f>
        <v>1100</v>
      </c>
      <c r="F43" s="56">
        <f>E43/E54*100</f>
        <v>0.60838184256737138</v>
      </c>
      <c r="G43" s="51">
        <f>SUM(G44:G46)</f>
        <v>1000</v>
      </c>
      <c r="H43" s="56">
        <f>G43/G54*100</f>
        <v>0.7774207170804307</v>
      </c>
      <c r="I43" s="56">
        <f>G43/E43*100</f>
        <v>90.909090909090907</v>
      </c>
      <c r="J43" s="70">
        <f>SUM(J44,J45,J46)</f>
        <v>1000</v>
      </c>
    </row>
    <row r="44" spans="1:10" ht="24.95" customHeight="1" x14ac:dyDescent="0.25">
      <c r="A44" s="13"/>
      <c r="B44" s="14">
        <v>20</v>
      </c>
      <c r="C44" s="13" t="s">
        <v>57</v>
      </c>
      <c r="D44" s="13" t="s">
        <v>58</v>
      </c>
      <c r="E44" s="53">
        <v>100</v>
      </c>
      <c r="F44" s="59">
        <f>E44/E54*100</f>
        <v>5.5307440233397391E-2</v>
      </c>
      <c r="G44" s="52">
        <v>0</v>
      </c>
      <c r="H44" s="59">
        <f>G44/G54*100</f>
        <v>0</v>
      </c>
      <c r="I44" s="59">
        <v>0</v>
      </c>
      <c r="J44" s="69">
        <v>0</v>
      </c>
    </row>
    <row r="45" spans="1:10" ht="24.95" customHeight="1" x14ac:dyDescent="0.25">
      <c r="A45" s="18"/>
      <c r="B45" s="16">
        <v>21</v>
      </c>
      <c r="C45" s="13" t="s">
        <v>59</v>
      </c>
      <c r="D45" s="13" t="s">
        <v>60</v>
      </c>
      <c r="E45" s="53">
        <v>1000</v>
      </c>
      <c r="F45" s="59">
        <f>E45/E54*100</f>
        <v>0.55307440233397398</v>
      </c>
      <c r="G45" s="52">
        <v>1000</v>
      </c>
      <c r="H45" s="59">
        <f>G45/G54*100</f>
        <v>0.7774207170804307</v>
      </c>
      <c r="I45" s="59">
        <f t="shared" si="1"/>
        <v>100</v>
      </c>
      <c r="J45" s="69">
        <v>1000</v>
      </c>
    </row>
    <row r="46" spans="1:10" ht="24.95" customHeight="1" x14ac:dyDescent="0.25">
      <c r="A46" s="19"/>
      <c r="B46" s="14">
        <v>22</v>
      </c>
      <c r="C46" s="13" t="s">
        <v>61</v>
      </c>
      <c r="D46" s="13" t="s">
        <v>62</v>
      </c>
      <c r="E46" s="53">
        <v>0</v>
      </c>
      <c r="F46" s="59">
        <f>E46/E54*100</f>
        <v>0</v>
      </c>
      <c r="G46" s="52">
        <v>0</v>
      </c>
      <c r="H46" s="59">
        <f>G46/G54*100</f>
        <v>0</v>
      </c>
      <c r="I46" s="59">
        <v>0</v>
      </c>
      <c r="J46" s="69">
        <v>0</v>
      </c>
    </row>
    <row r="47" spans="1:10" ht="24.95" customHeight="1" x14ac:dyDescent="0.25">
      <c r="A47" s="2" t="s">
        <v>12</v>
      </c>
      <c r="B47" s="14"/>
      <c r="C47" s="2"/>
      <c r="D47" s="2" t="s">
        <v>63</v>
      </c>
      <c r="E47" s="61">
        <f>SUM(E48:E51)</f>
        <v>63900</v>
      </c>
      <c r="F47" s="56">
        <f>E47/E54*100</f>
        <v>35.341454309140936</v>
      </c>
      <c r="G47" s="51">
        <f>SUM(G48:G51)</f>
        <v>37512.089999999997</v>
      </c>
      <c r="H47" s="56">
        <f>G47/G54*100</f>
        <v>29.162675906985651</v>
      </c>
      <c r="I47" s="56">
        <f>G47/E47*100</f>
        <v>58.704366197183091</v>
      </c>
      <c r="J47" s="70">
        <f>SUM(J48,J49,J50,J51)</f>
        <v>59700</v>
      </c>
    </row>
    <row r="48" spans="1:10" ht="24.95" customHeight="1" x14ac:dyDescent="0.25">
      <c r="A48" s="13"/>
      <c r="B48" s="14">
        <v>23</v>
      </c>
      <c r="C48" s="13" t="s">
        <v>64</v>
      </c>
      <c r="D48" s="13" t="s">
        <v>65</v>
      </c>
      <c r="E48" s="53">
        <v>48200</v>
      </c>
      <c r="F48" s="59">
        <f>E48/E54*100</f>
        <v>26.658186192497546</v>
      </c>
      <c r="G48" s="52">
        <v>29452.91</v>
      </c>
      <c r="H48" s="59">
        <f>G48/G54*100</f>
        <v>22.89730241230539</v>
      </c>
      <c r="I48" s="59">
        <f t="shared" si="1"/>
        <v>61.105622406639007</v>
      </c>
      <c r="J48" s="69">
        <v>48000</v>
      </c>
    </row>
    <row r="49" spans="1:12" ht="24.95" customHeight="1" x14ac:dyDescent="0.25">
      <c r="A49" s="13"/>
      <c r="B49" s="14">
        <v>24</v>
      </c>
      <c r="C49" s="13" t="s">
        <v>66</v>
      </c>
      <c r="D49" s="13" t="s">
        <v>67</v>
      </c>
      <c r="E49" s="53">
        <v>15000</v>
      </c>
      <c r="F49" s="59">
        <f>E49/E54*100</f>
        <v>8.296116035009609</v>
      </c>
      <c r="G49" s="52">
        <v>7974.18</v>
      </c>
      <c r="H49" s="59">
        <f>G49/G54*100</f>
        <v>6.1992927337284298</v>
      </c>
      <c r="I49" s="59">
        <f t="shared" si="1"/>
        <v>53.161199999999994</v>
      </c>
      <c r="J49" s="69">
        <v>11000</v>
      </c>
    </row>
    <row r="50" spans="1:12" ht="24.95" customHeight="1" x14ac:dyDescent="0.25">
      <c r="A50" s="15"/>
      <c r="B50" s="16">
        <v>25</v>
      </c>
      <c r="C50" s="13" t="s">
        <v>68</v>
      </c>
      <c r="D50" s="13" t="s">
        <v>69</v>
      </c>
      <c r="E50" s="53">
        <v>700</v>
      </c>
      <c r="F50" s="59">
        <f>E50/E54*100</f>
        <v>0.38715208163378179</v>
      </c>
      <c r="G50" s="52">
        <v>85</v>
      </c>
      <c r="H50" s="59">
        <f>G50/G54*100</f>
        <v>6.6080760951836612E-2</v>
      </c>
      <c r="I50" s="59">
        <f t="shared" si="1"/>
        <v>12.142857142857142</v>
      </c>
      <c r="J50" s="69">
        <v>700</v>
      </c>
    </row>
    <row r="51" spans="1:12" ht="24.95" customHeight="1" x14ac:dyDescent="0.25">
      <c r="A51" s="15"/>
      <c r="B51" s="16">
        <v>26</v>
      </c>
      <c r="C51" s="13" t="s">
        <v>70</v>
      </c>
      <c r="D51" s="13" t="s">
        <v>71</v>
      </c>
      <c r="E51" s="53">
        <v>0</v>
      </c>
      <c r="F51" s="59">
        <f>E51/E54*100</f>
        <v>0</v>
      </c>
      <c r="G51" s="52">
        <v>0</v>
      </c>
      <c r="H51" s="59">
        <f>G51/G54*100</f>
        <v>0</v>
      </c>
      <c r="I51" s="59">
        <v>0</v>
      </c>
      <c r="J51" s="69">
        <v>0</v>
      </c>
    </row>
    <row r="52" spans="1:12" ht="24.95" customHeight="1" x14ac:dyDescent="0.25">
      <c r="A52" s="2" t="s">
        <v>13</v>
      </c>
      <c r="B52" s="14">
        <v>27</v>
      </c>
      <c r="C52" s="2"/>
      <c r="D52" s="2" t="s">
        <v>72</v>
      </c>
      <c r="E52" s="61">
        <v>507.5</v>
      </c>
      <c r="F52" s="56">
        <f>E52/E54*100</f>
        <v>0.28068525918449178</v>
      </c>
      <c r="G52" s="51">
        <v>0</v>
      </c>
      <c r="H52" s="56">
        <f>G52/G54*100</f>
        <v>0</v>
      </c>
      <c r="I52" s="56">
        <v>0</v>
      </c>
      <c r="J52" s="70">
        <v>0</v>
      </c>
    </row>
    <row r="53" spans="1:12" ht="39" customHeight="1" x14ac:dyDescent="0.25">
      <c r="A53" s="40" t="s">
        <v>14</v>
      </c>
      <c r="B53" s="41">
        <v>28</v>
      </c>
      <c r="C53" s="40"/>
      <c r="D53" s="40" t="s">
        <v>73</v>
      </c>
      <c r="E53" s="62">
        <v>0</v>
      </c>
      <c r="F53" s="63">
        <f>E53/E54*100</f>
        <v>0</v>
      </c>
      <c r="G53" s="54">
        <v>0</v>
      </c>
      <c r="H53" s="63">
        <f>G53/G54*100</f>
        <v>0</v>
      </c>
      <c r="I53" s="56">
        <v>0</v>
      </c>
      <c r="J53" s="70">
        <v>0</v>
      </c>
    </row>
    <row r="54" spans="1:12" ht="24.95" customHeight="1" x14ac:dyDescent="0.25">
      <c r="A54" s="38"/>
      <c r="B54" s="38"/>
      <c r="C54" s="38"/>
      <c r="D54" s="38" t="s">
        <v>88</v>
      </c>
      <c r="E54" s="44">
        <f>SUM(E21,E25,E36,E43,E47,E52,E53)</f>
        <v>180807.5</v>
      </c>
      <c r="F54" s="44">
        <f>SUM(F21,F25,F36,F43,F47,F52)</f>
        <v>99.999999999999986</v>
      </c>
      <c r="G54" s="39">
        <f>SUM(G21,G25,G36,G43,G47,G52,G53)</f>
        <v>128630.48</v>
      </c>
      <c r="H54" s="44">
        <f>SUM(H21,H25,H36,H43,H47,H52)</f>
        <v>100.00000000000001</v>
      </c>
      <c r="I54" s="49">
        <f t="shared" ref="I54" si="2">G54/E54*100</f>
        <v>71.142225847932195</v>
      </c>
      <c r="J54" s="72">
        <f>SUM(J21,J25,J36,J43,J47,J52,J53)</f>
        <v>156957.16999999998</v>
      </c>
      <c r="L54" s="67"/>
    </row>
    <row r="55" spans="1:12" ht="24.95" customHeight="1" x14ac:dyDescent="0.25">
      <c r="A55" s="79"/>
      <c r="B55" s="79"/>
      <c r="C55" s="20"/>
      <c r="D55" s="21"/>
      <c r="E55" s="42"/>
      <c r="F55" s="28"/>
      <c r="G55" s="28"/>
      <c r="H55" s="28"/>
      <c r="I55" s="28"/>
      <c r="J55" s="67"/>
    </row>
    <row r="56" spans="1:12" ht="24.95" customHeight="1" x14ac:dyDescent="0.25">
      <c r="A56" s="15"/>
      <c r="B56" s="22"/>
      <c r="C56" s="15"/>
      <c r="D56" s="19"/>
      <c r="E56" s="29"/>
      <c r="F56" s="30"/>
      <c r="G56" s="31"/>
      <c r="H56" s="35"/>
      <c r="I56" s="35"/>
      <c r="J56" s="69"/>
    </row>
    <row r="57" spans="1:12" ht="24.95" customHeight="1" x14ac:dyDescent="0.25">
      <c r="A57" s="33" t="s">
        <v>74</v>
      </c>
      <c r="B57" s="14">
        <v>29</v>
      </c>
      <c r="C57" s="33"/>
      <c r="D57" s="34" t="s">
        <v>75</v>
      </c>
      <c r="E57" s="65">
        <f>SUM(E58:E59)</f>
        <v>0</v>
      </c>
      <c r="F57" s="66">
        <v>0</v>
      </c>
      <c r="G57" s="65">
        <f>SUM(G58:G59)</f>
        <v>0</v>
      </c>
      <c r="H57" s="66">
        <v>0</v>
      </c>
      <c r="I57" s="66">
        <v>0</v>
      </c>
      <c r="J57" s="70">
        <f>SUM(J58,J59)</f>
        <v>0</v>
      </c>
    </row>
    <row r="58" spans="1:12" ht="54.6" customHeight="1" x14ac:dyDescent="0.25">
      <c r="A58" s="13"/>
      <c r="B58" s="14">
        <v>30</v>
      </c>
      <c r="C58" s="13"/>
      <c r="D58" s="24" t="s">
        <v>76</v>
      </c>
      <c r="E58" s="53">
        <v>0</v>
      </c>
      <c r="F58" s="59">
        <v>0</v>
      </c>
      <c r="G58" s="52">
        <v>0</v>
      </c>
      <c r="H58" s="59">
        <v>0</v>
      </c>
      <c r="I58" s="59">
        <v>0</v>
      </c>
      <c r="J58" s="69">
        <v>0</v>
      </c>
    </row>
    <row r="59" spans="1:12" ht="28.15" customHeight="1" x14ac:dyDescent="0.25">
      <c r="A59" s="13"/>
      <c r="B59" s="14">
        <v>31</v>
      </c>
      <c r="C59" s="13"/>
      <c r="D59" s="24" t="s">
        <v>77</v>
      </c>
      <c r="E59" s="53">
        <v>0</v>
      </c>
      <c r="F59" s="59">
        <v>0</v>
      </c>
      <c r="G59" s="52">
        <v>0</v>
      </c>
      <c r="H59" s="59">
        <v>0</v>
      </c>
      <c r="I59" s="59">
        <v>0</v>
      </c>
      <c r="J59" s="69">
        <v>0</v>
      </c>
    </row>
    <row r="60" spans="1:12" ht="24.95" customHeight="1" x14ac:dyDescent="0.25">
      <c r="A60" s="36"/>
      <c r="B60" s="36"/>
      <c r="C60" s="36"/>
      <c r="D60" s="38" t="s">
        <v>89</v>
      </c>
      <c r="E60" s="45">
        <f>SUM(E57)</f>
        <v>0</v>
      </c>
      <c r="F60" s="46">
        <v>0</v>
      </c>
      <c r="G60" s="45">
        <f>SUM(G57)</f>
        <v>0</v>
      </c>
      <c r="H60" s="46">
        <v>0</v>
      </c>
      <c r="I60" s="49">
        <v>0</v>
      </c>
      <c r="J60" s="72">
        <f>SUM(J54,J57)</f>
        <v>156957.16999999998</v>
      </c>
    </row>
    <row r="61" spans="1:12" ht="24.95" customHeight="1" x14ac:dyDescent="0.25">
      <c r="A61" s="15"/>
      <c r="B61" s="15"/>
      <c r="C61" s="15"/>
      <c r="D61" s="19"/>
      <c r="E61" s="23"/>
      <c r="F61" s="15"/>
      <c r="G61" s="25"/>
      <c r="H61" s="25"/>
      <c r="I61" s="25"/>
      <c r="J61" s="69"/>
    </row>
    <row r="62" spans="1:12" ht="45.75" customHeight="1" x14ac:dyDescent="0.25">
      <c r="A62" s="80" t="s">
        <v>78</v>
      </c>
      <c r="B62" s="81"/>
      <c r="C62" s="37"/>
      <c r="D62" s="38" t="s">
        <v>90</v>
      </c>
      <c r="E62" s="47">
        <v>180807.5</v>
      </c>
      <c r="F62" s="48">
        <f>F54+F60</f>
        <v>99.999999999999986</v>
      </c>
      <c r="G62" s="64">
        <f>SUM(G54,G60)</f>
        <v>128630.48</v>
      </c>
      <c r="H62" s="48">
        <f>H54+H60</f>
        <v>100.00000000000001</v>
      </c>
      <c r="I62" s="50">
        <f t="shared" ref="I62" si="3">G62/E62*100</f>
        <v>71.142225847932195</v>
      </c>
      <c r="J62" s="76">
        <v>156957.17000000001</v>
      </c>
    </row>
  </sheetData>
  <mergeCells count="5">
    <mergeCell ref="A1:D1"/>
    <mergeCell ref="A55:B55"/>
    <mergeCell ref="A62:B62"/>
    <mergeCell ref="A4:I4"/>
    <mergeCell ref="A5:I5"/>
  </mergeCells>
  <pageMargins left="0.7" right="0.7" top="0.75" bottom="0.75" header="0.3" footer="0.3"/>
  <pageSetup paperSize="9" scale="6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TZ-ON_1</dc:creator>
  <cp:lastModifiedBy>Turistička Zajednica Općine Nijemci</cp:lastModifiedBy>
  <cp:lastPrinted>2025-01-01T17:27:25Z</cp:lastPrinted>
  <dcterms:created xsi:type="dcterms:W3CDTF">2015-06-05T18:19:34Z</dcterms:created>
  <dcterms:modified xsi:type="dcterms:W3CDTF">2025-01-20T13:09:23Z</dcterms:modified>
</cp:coreProperties>
</file>