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TV_13\"/>
    </mc:Choice>
  </mc:AlternateContent>
  <xr:revisionPtr revIDLastSave="0" documentId="8_{F851DE60-4836-4BD6-B763-8CF24AF93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17" i="1"/>
  <c r="E17" i="1"/>
  <c r="E54" i="1"/>
  <c r="H27" i="1"/>
  <c r="H50" i="1"/>
  <c r="H49" i="1"/>
  <c r="H48" i="1"/>
  <c r="H45" i="1"/>
  <c r="H40" i="1"/>
  <c r="H39" i="1"/>
  <c r="H38" i="1"/>
  <c r="H37" i="1"/>
  <c r="H35" i="1"/>
  <c r="H33" i="1"/>
  <c r="H32" i="1"/>
  <c r="H31" i="1"/>
  <c r="H28" i="1"/>
  <c r="H26" i="1"/>
  <c r="H16" i="1"/>
  <c r="H15" i="1"/>
  <c r="H12" i="1"/>
  <c r="H11" i="1"/>
  <c r="H10" i="1"/>
  <c r="H9" i="1"/>
  <c r="E57" i="1"/>
  <c r="E60" i="1" s="1"/>
  <c r="H47" i="1" l="1"/>
  <c r="H43" i="1"/>
  <c r="H36" i="1"/>
  <c r="H8" i="1"/>
  <c r="H17" i="1"/>
  <c r="G11" i="1"/>
  <c r="F13" i="1"/>
  <c r="F9" i="1"/>
  <c r="F16" i="1"/>
  <c r="F12" i="1"/>
  <c r="F15" i="1"/>
  <c r="F11" i="1"/>
  <c r="F14" i="1"/>
  <c r="F10" i="1"/>
  <c r="F8" i="1"/>
  <c r="H25" i="1"/>
  <c r="G10" i="1" l="1"/>
  <c r="G15" i="1"/>
  <c r="G14" i="1"/>
  <c r="G9" i="1"/>
  <c r="G13" i="1"/>
  <c r="G8" i="1"/>
  <c r="G12" i="1"/>
  <c r="G16" i="1"/>
  <c r="F17" i="1"/>
  <c r="G25" i="1"/>
  <c r="H54" i="1" l="1"/>
  <c r="G17" i="1"/>
  <c r="G52" i="1"/>
  <c r="G50" i="1"/>
  <c r="G48" i="1"/>
  <c r="G46" i="1"/>
  <c r="G44" i="1"/>
  <c r="G42" i="1"/>
  <c r="G40" i="1"/>
  <c r="G38" i="1"/>
  <c r="G34" i="1"/>
  <c r="G32" i="1"/>
  <c r="G30" i="1"/>
  <c r="G28" i="1"/>
  <c r="G26" i="1"/>
  <c r="G24" i="1"/>
  <c r="G22" i="1"/>
  <c r="G53" i="1"/>
  <c r="G51" i="1"/>
  <c r="G49" i="1"/>
  <c r="G45" i="1"/>
  <c r="G43" i="1"/>
  <c r="G41" i="1"/>
  <c r="G39" i="1"/>
  <c r="G37" i="1"/>
  <c r="G35" i="1"/>
  <c r="G33" i="1"/>
  <c r="G31" i="1"/>
  <c r="G29" i="1"/>
  <c r="G23" i="1"/>
  <c r="G21" i="1"/>
  <c r="G27" i="1"/>
  <c r="G47" i="1"/>
  <c r="G36" i="1"/>
  <c r="E62" i="1"/>
  <c r="F53" i="1"/>
  <c r="F49" i="1"/>
  <c r="F46" i="1"/>
  <c r="F39" i="1"/>
  <c r="F32" i="1"/>
  <c r="F28" i="1"/>
  <c r="F22" i="1"/>
  <c r="F37" i="1"/>
  <c r="F30" i="1"/>
  <c r="F24" i="1"/>
  <c r="F50" i="1"/>
  <c r="F40" i="1"/>
  <c r="F33" i="1"/>
  <c r="F26" i="1"/>
  <c r="F52" i="1"/>
  <c r="F48" i="1"/>
  <c r="F45" i="1"/>
  <c r="F42" i="1"/>
  <c r="F38" i="1"/>
  <c r="F35" i="1"/>
  <c r="F31" i="1"/>
  <c r="F51" i="1"/>
  <c r="F44" i="1"/>
  <c r="F41" i="1"/>
  <c r="F34" i="1"/>
  <c r="F43" i="1"/>
  <c r="F36" i="1"/>
  <c r="F29" i="1"/>
  <c r="F23" i="1"/>
  <c r="F21" i="1"/>
  <c r="F47" i="1"/>
  <c r="F27" i="1"/>
  <c r="F25" i="1"/>
  <c r="H62" i="1" l="1"/>
  <c r="G54" i="1"/>
  <c r="G62" i="1" s="1"/>
  <c r="F54" i="1"/>
  <c r="F62" i="1" s="1"/>
</calcChain>
</file>

<file path=xl/sharedStrings.xml><?xml version="1.0" encoding="utf-8"?>
<sst xmlns="http://schemas.openxmlformats.org/spreadsheetml/2006/main" count="108" uniqueCount="95">
  <si>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</si>
  <si>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</si>
  <si>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</si>
  <si>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</si>
  <si>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</si>
  <si>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</si>
  <si>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</si>
  <si>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</si>
  <si>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</si>
  <si>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</si>
  <si>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>4.</t>
  </si>
  <si>
    <t>Prihodi iz EU fondova</t>
  </si>
  <si>
    <t>5.</t>
  </si>
  <si>
    <t>6.</t>
  </si>
  <si>
    <t>7.</t>
  </si>
  <si>
    <t>Ostali prihodi</t>
  </si>
  <si>
    <t>AKTIVNOSTI</t>
  </si>
  <si>
    <t xml:space="preserve">ISTRAŽIVANJE I STRATEŠKO PLANIRANJE 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</si>
  <si>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</si>
  <si>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</si>
  <si>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</si>
  <si>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</si>
  <si>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</si>
  <si>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</si>
  <si>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</si>
  <si>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</si>
  <si>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Podrška razvoju turističkih događanja</t>
  </si>
  <si>
    <t>2.2.1.</t>
  </si>
  <si>
    <t>Divan je kićeni Srijem</t>
  </si>
  <si>
    <t>2.2.2.</t>
  </si>
  <si>
    <t>Sijelo pučkih pisaca</t>
  </si>
  <si>
    <t>2.2.3.</t>
  </si>
  <si>
    <t>Našem selu s ljubavlju</t>
  </si>
  <si>
    <t>2.2.4.</t>
  </si>
  <si>
    <t>Pokladno jahanje</t>
  </si>
  <si>
    <t>2.2.5.</t>
  </si>
  <si>
    <t>Božić u Nijemcima</t>
  </si>
  <si>
    <t>2.2.6.</t>
  </si>
  <si>
    <t>Triatlon rijeke i staze Srijema</t>
  </si>
  <si>
    <t>2.2.7.</t>
  </si>
  <si>
    <t>Ljetna večer u Srijemu</t>
  </si>
  <si>
    <t>2.3.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</si>
  <si>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</si>
  <si>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</si>
  <si>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</si>
  <si>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</si>
  <si>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</si>
  <si>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</si>
  <si>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</si>
  <si>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</si>
  <si>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</si>
  <si>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</si>
  <si>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>3.5.</t>
  </si>
  <si>
    <t xml:space="preserve">Kreiranje i upravljanje bazama turističkih podataka </t>
  </si>
  <si>
    <t>3.6.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</si>
  <si>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</si>
  <si>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</si>
  <si>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</si>
  <si>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</si>
  <si>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</si>
  <si>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</si>
  <si>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4.3.</t>
  </si>
  <si>
    <t>Poticanje na očuvanje i uređenje okoliša</t>
  </si>
  <si>
    <t>ADMINISTRATIVNI POSLOVI</t>
  </si>
  <si>
    <t>5.1.</t>
  </si>
  <si>
    <t>Plaće</t>
  </si>
  <si>
    <t>5.2.</t>
  </si>
  <si>
    <t>Materijalni troškovi</t>
  </si>
  <si>
    <t>5.3.</t>
  </si>
  <si>
    <t>Tijela turističke zajednice</t>
  </si>
  <si>
    <t>6.4.</t>
  </si>
  <si>
    <t>Troškovi poslovanja mreže predstavništava/ ispostava</t>
  </si>
  <si>
    <t xml:space="preserve">REZERVA </t>
  </si>
  <si>
    <t>POKRIVANJE MANJKA PRIHODA IZ PRETHODNE GODINE</t>
  </si>
  <si>
    <t>8.</t>
  </si>
  <si>
    <t>FONDOVI - posebne namjene</t>
  </si>
  <si>
    <t>Fond za turističke zajednice na  turistički nedovoljno razvijenim područjima i kontinentu</t>
  </si>
  <si>
    <t>Fond za projekte udruženih turističkih zajednica</t>
  </si>
  <si>
    <t>TOTAL</t>
  </si>
  <si>
    <t xml:space="preserve">Prihodi od sustava 
turističkih zajednica </t>
  </si>
  <si>
    <t>Prihodi od gospodarske 
djelatnosti</t>
  </si>
  <si>
    <t>Preneseni prihod iz 
prethodne godine</t>
  </si>
  <si>
    <t>Izrada strateških/operativnih/
komunikacijskih/akcijskih/
dokumenata</t>
  </si>
  <si>
    <t>Indeks</t>
  </si>
  <si>
    <t>Udio
 %</t>
  </si>
  <si>
    <t>Plan za 2021.
(kn)</t>
  </si>
  <si>
    <t>TURISTIČKA ZAJEDNICA</t>
  </si>
  <si>
    <t xml:space="preserve">     OPĆINE NIJEMCI</t>
  </si>
  <si>
    <t>UKUPNO PRIHODI</t>
  </si>
  <si>
    <t>UKUPNO RASHODI 1</t>
  </si>
  <si>
    <t>UKUPNO RASHODI 2</t>
  </si>
  <si>
    <t>SVEUKUPNO RASHODI 1 + RASHODI 2</t>
  </si>
  <si>
    <t>ZA RAZDOBLJE  01.01. - 31.12.2023. GODINE</t>
  </si>
  <si>
    <t xml:space="preserve"> FINANCIJSKI PLAN</t>
  </si>
  <si>
    <t>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</si>
</sst>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77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2" fillId="0" borderId="0" xfId="0" applyFont="1"/>
    <xf numFmtId="0" fontId="5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vertical="center"/>
    </xf>
    <xf numFmtId="4" fontId="12" fillId="7" borderId="2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4" fillId="7" borderId="2" xfId="0" applyNumberFormat="1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center"/>
    </xf>
    <xf numFmtId="4" fontId="16" fillId="2" borderId="2" xfId="0" applyNumberFormat="1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5" fillId="2" borderId="2" xfId="0" applyNumberFormat="1" applyFont="1" applyFill="1" applyBorder="1" applyAlignment="1">
      <alignment vertical="center"/>
    </xf>
    <xf numFmtId="4" fontId="16" fillId="2" borderId="7" xfId="0" applyNumberFormat="1" applyFont="1" applyFill="1" applyBorder="1" applyAlignment="1">
      <alignment vertical="center"/>
    </xf>
    <xf numFmtId="4" fontId="16" fillId="6" borderId="2" xfId="0" applyNumberFormat="1" applyFont="1" applyFill="1" applyBorder="1" applyAlignment="1">
      <alignment vertical="center"/>
    </xf>
    <xf numFmtId="164" fontId="0" fillId="0" borderId="0" xfId="1" applyNumberFormat="1" applyFont="1"/>
    <xf numFmtId="164" fontId="3" fillId="0" borderId="1" xfId="1" applyNumberFormat="1" applyFont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vertical="center"/>
    </xf>
    <xf numFmtId="164" fontId="15" fillId="0" borderId="3" xfId="1" applyNumberFormat="1" applyFont="1" applyBorder="1" applyAlignment="1">
      <alignment vertical="center"/>
    </xf>
    <xf numFmtId="164" fontId="9" fillId="7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 wrapText="1"/>
    </xf>
    <xf numFmtId="164" fontId="0" fillId="0" borderId="1" xfId="1" applyNumberFormat="1" applyFont="1" applyBorder="1"/>
    <xf numFmtId="164" fontId="16" fillId="2" borderId="3" xfId="1" applyNumberFormat="1" applyFont="1" applyFill="1" applyBorder="1" applyAlignment="1">
      <alignment vertical="center"/>
    </xf>
    <xf numFmtId="164" fontId="16" fillId="0" borderId="3" xfId="1" applyNumberFormat="1" applyFont="1" applyBorder="1" applyAlignment="1">
      <alignment vertical="center"/>
    </xf>
    <xf numFmtId="164" fontId="16" fillId="2" borderId="6" xfId="1" applyNumberFormat="1" applyFont="1" applyFill="1" applyBorder="1" applyAlignment="1">
      <alignment vertical="center"/>
    </xf>
    <xf numFmtId="164" fontId="9" fillId="7" borderId="2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16" fillId="6" borderId="3" xfId="1" applyNumberFormat="1" applyFont="1" applyFill="1" applyBorder="1" applyAlignment="1">
      <alignment vertical="center"/>
    </xf>
    <xf numFmtId="164" fontId="12" fillId="7" borderId="3" xfId="1" applyNumberFormat="1" applyFont="1" applyFill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13" fillId="7" borderId="3" xfId="1" applyNumberFormat="1" applyFont="1" applyFill="1" applyBorder="1" applyAlignment="1">
      <alignment vertical="center"/>
    </xf>
    <xf numFmtId="0" fontId="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2" xfId="1" applyNumberFormat="1" applyFont="1" applyBorder="1"/>
    <xf numFmtId="164" fontId="0" fillId="0" borderId="0" xfId="0" applyNumberFormat="1"/>
    <xf numFmtId="164" fontId="5" fillId="8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9" borderId="2" xfId="0" applyNumberFormat="1" applyFill="1" applyBorder="1"/>
    <xf numFmtId="164" fontId="0" fillId="0" borderId="2" xfId="0" applyNumberFormat="1" applyFill="1" applyBorder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topLeftCell="A14" zoomScaleNormal="100" workbookViewId="0">
      <selection activeCell="L53" sqref="L53"/>
    </sheetView>
  </sheetViews>
  <sheetFormatPr defaultRowHeight="15" x14ac:dyDescent="0.25"/>
  <cols>
    <col min="1" max="1" width="3.5703125" customWidth="1"/>
    <col min="2" max="2" width="6" customWidth="1"/>
    <col min="3" max="3" width="5.5703125" customWidth="1"/>
    <col min="4" max="4" width="25" customWidth="1"/>
    <col min="5" max="5" width="13.42578125" style="48" customWidth="1"/>
    <col min="6" max="6" width="6.7109375" customWidth="1"/>
    <col min="7" max="7" width="8.5703125" customWidth="1"/>
    <col min="8" max="8" width="9.85546875" customWidth="1"/>
    <col min="9" max="9" width="14.5703125" style="72" customWidth="1"/>
  </cols>
  <sheetData>
    <row r="1" spans="1:9" x14ac:dyDescent="0.25">
      <c r="A1" s="66" t="s">
        <v>86</v>
      </c>
      <c r="B1" s="66"/>
      <c r="C1" s="66"/>
      <c r="D1" s="66"/>
    </row>
    <row r="2" spans="1:9" x14ac:dyDescent="0.25">
      <c r="A2" s="28" t="s">
        <v>87</v>
      </c>
      <c r="B2" s="28"/>
      <c r="C2" s="28"/>
      <c r="D2" s="28"/>
    </row>
    <row r="4" spans="1:9" ht="21" x14ac:dyDescent="0.25">
      <c r="A4" s="70" t="s">
        <v>93</v>
      </c>
      <c r="B4" s="70"/>
      <c r="C4" s="70"/>
      <c r="D4" s="70"/>
      <c r="E4" s="70"/>
      <c r="F4" s="70"/>
      <c r="G4" s="70"/>
      <c r="H4" s="70"/>
    </row>
    <row r="5" spans="1:9" ht="21" x14ac:dyDescent="0.25">
      <c r="A5" s="70" t="s">
        <v>92</v>
      </c>
      <c r="B5" s="70"/>
      <c r="C5" s="70"/>
      <c r="D5" s="70"/>
      <c r="E5" s="70"/>
      <c r="F5" s="70"/>
      <c r="G5" s="70"/>
      <c r="H5" s="70"/>
    </row>
    <row r="6" spans="1:9" ht="21" x14ac:dyDescent="0.25">
      <c r="A6" s="24"/>
      <c r="B6" s="24"/>
      <c r="C6" s="24"/>
      <c r="D6" s="24"/>
      <c r="E6" s="49"/>
      <c r="F6" s="25"/>
    </row>
    <row r="7" spans="1:9" ht="40.15" customHeight="1" x14ac:dyDescent="0.25">
      <c r="A7" s="1"/>
      <c r="B7" s="1"/>
      <c r="C7" s="2"/>
      <c r="D7" s="3" t="s">
        <v>0</v>
      </c>
      <c r="E7" s="50" t="s">
        <v>85</v>
      </c>
      <c r="F7" s="3" t="s">
        <v>84</v>
      </c>
      <c r="G7" s="3" t="s">
        <v>84</v>
      </c>
      <c r="H7" s="3" t="s">
        <v>83</v>
      </c>
      <c r="I7" s="73" t="s">
        <v>94</v>
      </c>
    </row>
    <row r="8" spans="1:9" ht="24.95" customHeight="1" x14ac:dyDescent="0.25">
      <c r="A8" s="4" t="s">
        <v>1</v>
      </c>
      <c r="B8" s="4"/>
      <c r="C8" s="4"/>
      <c r="D8" s="4" t="s">
        <v>2</v>
      </c>
      <c r="E8" s="51">
        <v>2800</v>
      </c>
      <c r="F8" s="42">
        <f>E8/E17*100</f>
        <v>2.2745735174654751</v>
      </c>
      <c r="G8" s="42" t="e">
        <f>#REF!/#REF!*100</f>
        <v>#REF!</v>
      </c>
      <c r="H8" s="42" t="e">
        <f>#REF!/E8*100</f>
        <v>#REF!</v>
      </c>
      <c r="I8" s="71">
        <v>2800</v>
      </c>
    </row>
    <row r="9" spans="1:9" ht="24.95" customHeight="1" x14ac:dyDescent="0.25">
      <c r="A9" s="5"/>
      <c r="B9" s="5"/>
      <c r="C9" s="5" t="s">
        <v>3</v>
      </c>
      <c r="D9" s="5" t="s">
        <v>4</v>
      </c>
      <c r="E9" s="52">
        <v>500</v>
      </c>
      <c r="F9" s="43">
        <f>E9/E17*100</f>
        <v>0.40617384240454912</v>
      </c>
      <c r="G9" s="43" t="e">
        <f>#REF!/#REF!*100</f>
        <v>#REF!</v>
      </c>
      <c r="H9" s="44" t="e">
        <f>#REF!/E9*100</f>
        <v>#REF!</v>
      </c>
      <c r="I9" s="71">
        <v>500</v>
      </c>
    </row>
    <row r="10" spans="1:9" ht="24.95" customHeight="1" x14ac:dyDescent="0.25">
      <c r="A10" s="6"/>
      <c r="B10" s="6"/>
      <c r="C10" s="5" t="s">
        <v>5</v>
      </c>
      <c r="D10" s="5" t="s">
        <v>6</v>
      </c>
      <c r="E10" s="52">
        <v>2300</v>
      </c>
      <c r="F10" s="43">
        <f>E10/E17*100</f>
        <v>1.868399675060926</v>
      </c>
      <c r="G10" s="43" t="e">
        <f>#REF!/#REF!*100</f>
        <v>#REF!</v>
      </c>
      <c r="H10" s="44" t="e">
        <f>#REF!/E10*100</f>
        <v>#REF!</v>
      </c>
      <c r="I10" s="71">
        <v>2300</v>
      </c>
    </row>
    <row r="11" spans="1:9" ht="42.6" customHeight="1" x14ac:dyDescent="0.25">
      <c r="A11" s="4" t="s">
        <v>7</v>
      </c>
      <c r="B11" s="4"/>
      <c r="C11" s="4"/>
      <c r="D11" s="4" t="s">
        <v>8</v>
      </c>
      <c r="E11" s="51">
        <v>110000</v>
      </c>
      <c r="F11" s="42">
        <f>E11/E17*100</f>
        <v>89.358245329000809</v>
      </c>
      <c r="G11" s="42" t="e">
        <f>#REF!/#REF!*100</f>
        <v>#REF!</v>
      </c>
      <c r="H11" s="42" t="e">
        <f>#REF!/E11*100</f>
        <v>#REF!</v>
      </c>
      <c r="I11" s="71">
        <v>110000</v>
      </c>
    </row>
    <row r="12" spans="1:9" ht="33" customHeight="1" x14ac:dyDescent="0.25">
      <c r="A12" s="7" t="s">
        <v>9</v>
      </c>
      <c r="B12" s="7"/>
      <c r="C12" s="7"/>
      <c r="D12" s="4" t="s">
        <v>79</v>
      </c>
      <c r="E12" s="51">
        <v>2700</v>
      </c>
      <c r="F12" s="42">
        <f>E12/E17*100</f>
        <v>2.1933387489845653</v>
      </c>
      <c r="G12" s="42" t="e">
        <f>#REF!/#REF!*100</f>
        <v>#REF!</v>
      </c>
      <c r="H12" s="42" t="e">
        <f>#REF!/E12*100</f>
        <v>#REF!</v>
      </c>
      <c r="I12" s="71">
        <v>2700</v>
      </c>
    </row>
    <row r="13" spans="1:9" ht="24.95" customHeight="1" x14ac:dyDescent="0.25">
      <c r="A13" s="7" t="s">
        <v>10</v>
      </c>
      <c r="B13" s="7"/>
      <c r="C13" s="7"/>
      <c r="D13" s="7" t="s">
        <v>11</v>
      </c>
      <c r="E13" s="51">
        <v>0</v>
      </c>
      <c r="F13" s="42">
        <f>E13/E17*100</f>
        <v>0</v>
      </c>
      <c r="G13" s="42" t="e">
        <f>#REF!/#REF!*100</f>
        <v>#REF!</v>
      </c>
      <c r="H13" s="42">
        <v>0</v>
      </c>
      <c r="I13" s="71"/>
    </row>
    <row r="14" spans="1:9" ht="27" customHeight="1" x14ac:dyDescent="0.25">
      <c r="A14" s="7" t="s">
        <v>12</v>
      </c>
      <c r="B14" s="7"/>
      <c r="C14" s="8"/>
      <c r="D14" s="4" t="s">
        <v>80</v>
      </c>
      <c r="E14" s="51">
        <v>200</v>
      </c>
      <c r="F14" s="42">
        <f>E14/E17*100</f>
        <v>0.16246953696181965</v>
      </c>
      <c r="G14" s="42" t="e">
        <f>#REF!/#REF!*100</f>
        <v>#REF!</v>
      </c>
      <c r="H14" s="42">
        <v>0</v>
      </c>
      <c r="I14" s="71">
        <v>200</v>
      </c>
    </row>
    <row r="15" spans="1:9" ht="31.9" customHeight="1" x14ac:dyDescent="0.25">
      <c r="A15" s="7" t="s">
        <v>13</v>
      </c>
      <c r="B15" s="7"/>
      <c r="C15" s="8"/>
      <c r="D15" s="4" t="s">
        <v>81</v>
      </c>
      <c r="E15" s="51">
        <v>6700</v>
      </c>
      <c r="F15" s="45">
        <f>E15/E17*100</f>
        <v>5.4427294882209587</v>
      </c>
      <c r="G15" s="45" t="e">
        <f>#REF!/#REF!*100</f>
        <v>#REF!</v>
      </c>
      <c r="H15" s="42" t="e">
        <f>#REF!/E15*100</f>
        <v>#REF!</v>
      </c>
      <c r="I15" s="71">
        <v>6700</v>
      </c>
    </row>
    <row r="16" spans="1:9" ht="24.95" customHeight="1" x14ac:dyDescent="0.25">
      <c r="A16" s="7" t="s">
        <v>14</v>
      </c>
      <c r="B16" s="7"/>
      <c r="C16" s="7"/>
      <c r="D16" s="7" t="s">
        <v>15</v>
      </c>
      <c r="E16" s="51">
        <v>700</v>
      </c>
      <c r="F16" s="42">
        <f>E16/E17*100</f>
        <v>0.56864337936636877</v>
      </c>
      <c r="G16" s="42" t="e">
        <f>#REF!/#REF!*100</f>
        <v>#REF!</v>
      </c>
      <c r="H16" s="42" t="e">
        <f>#REF!/E16*100</f>
        <v>#REF!</v>
      </c>
      <c r="I16" s="71">
        <v>700</v>
      </c>
    </row>
    <row r="17" spans="1:9" ht="24.95" customHeight="1" x14ac:dyDescent="0.25">
      <c r="A17" s="34"/>
      <c r="B17" s="34"/>
      <c r="C17" s="34"/>
      <c r="D17" s="34" t="s">
        <v>88</v>
      </c>
      <c r="E17" s="53">
        <f>SUM(E9:E16)</f>
        <v>123100</v>
      </c>
      <c r="F17" s="37">
        <f>SUM(F8,F11,F12,F13,F14,F15,F16)</f>
        <v>99.999999999999986</v>
      </c>
      <c r="G17" s="37" t="e">
        <f>SUM(G8,G11,G12,G13,G14,G15,G16)</f>
        <v>#REF!</v>
      </c>
      <c r="H17" s="40" t="e">
        <f>#REF!/E17*100</f>
        <v>#REF!</v>
      </c>
      <c r="I17" s="71">
        <f>SUM(I9:I16)</f>
        <v>123100</v>
      </c>
    </row>
    <row r="18" spans="1:9" ht="22.9" customHeight="1" x14ac:dyDescent="0.25">
      <c r="A18" s="9"/>
      <c r="B18" s="9"/>
      <c r="C18" s="9"/>
      <c r="D18" s="9"/>
      <c r="E18" s="54"/>
    </row>
    <row r="19" spans="1:9" ht="22.9" customHeight="1" x14ac:dyDescent="0.25">
      <c r="A19" s="10"/>
      <c r="E19" s="55"/>
      <c r="F19" s="26"/>
      <c r="G19" s="26"/>
    </row>
    <row r="20" spans="1:9" ht="42" customHeight="1" x14ac:dyDescent="0.25">
      <c r="A20" s="2"/>
      <c r="B20" s="11"/>
      <c r="C20" s="2"/>
      <c r="D20" s="3" t="s">
        <v>16</v>
      </c>
      <c r="E20" s="50" t="s">
        <v>85</v>
      </c>
      <c r="F20" s="3" t="s">
        <v>84</v>
      </c>
      <c r="G20" s="3" t="s">
        <v>84</v>
      </c>
      <c r="H20" s="3" t="s">
        <v>83</v>
      </c>
      <c r="I20" s="74"/>
    </row>
    <row r="21" spans="1:9" ht="24.95" customHeight="1" x14ac:dyDescent="0.25">
      <c r="A21" s="2" t="s">
        <v>1</v>
      </c>
      <c r="B21" s="11"/>
      <c r="C21" s="2"/>
      <c r="D21" s="2" t="s">
        <v>17</v>
      </c>
      <c r="E21" s="56">
        <v>850</v>
      </c>
      <c r="F21" s="42">
        <f>E21/E54*100</f>
        <v>0.69049553208773351</v>
      </c>
      <c r="G21" s="42" t="e">
        <f>#REF!/#REF!*100</f>
        <v>#REF!</v>
      </c>
      <c r="H21" s="42">
        <v>0</v>
      </c>
      <c r="I21" s="75">
        <v>500</v>
      </c>
    </row>
    <row r="22" spans="1:9" ht="47.25" customHeight="1" x14ac:dyDescent="0.25">
      <c r="A22" s="12"/>
      <c r="B22" s="13">
        <v>1</v>
      </c>
      <c r="C22" s="12" t="s">
        <v>3</v>
      </c>
      <c r="D22" s="12" t="s">
        <v>82</v>
      </c>
      <c r="E22" s="57">
        <v>0</v>
      </c>
      <c r="F22" s="44">
        <f>E22/E54*100</f>
        <v>0</v>
      </c>
      <c r="G22" s="44" t="e">
        <f>#REF!/#REF!*100</f>
        <v>#REF!</v>
      </c>
      <c r="H22" s="44">
        <v>0</v>
      </c>
      <c r="I22" s="74">
        <v>0</v>
      </c>
    </row>
    <row r="23" spans="1:9" ht="24.95" customHeight="1" x14ac:dyDescent="0.25">
      <c r="A23" s="14"/>
      <c r="B23" s="15">
        <v>2</v>
      </c>
      <c r="C23" s="12" t="s">
        <v>5</v>
      </c>
      <c r="D23" s="12" t="s">
        <v>18</v>
      </c>
      <c r="E23" s="57">
        <v>150</v>
      </c>
      <c r="F23" s="44">
        <f>E23/E54*100</f>
        <v>0.12185215272136475</v>
      </c>
      <c r="G23" s="44" t="e">
        <f>#REF!/#REF!*100</f>
        <v>#REF!</v>
      </c>
      <c r="H23" s="44">
        <v>0</v>
      </c>
      <c r="I23" s="74">
        <v>0</v>
      </c>
    </row>
    <row r="24" spans="1:9" ht="27" customHeight="1" x14ac:dyDescent="0.25">
      <c r="A24" s="12"/>
      <c r="B24" s="13">
        <v>3</v>
      </c>
      <c r="C24" s="12" t="s">
        <v>19</v>
      </c>
      <c r="D24" s="12" t="s">
        <v>20</v>
      </c>
      <c r="E24" s="57">
        <v>700</v>
      </c>
      <c r="F24" s="44">
        <f>E24/E54*100</f>
        <v>0.56864337936636877</v>
      </c>
      <c r="G24" s="44" t="e">
        <f>#REF!/#REF!*100</f>
        <v>#REF!</v>
      </c>
      <c r="H24" s="44">
        <v>0</v>
      </c>
      <c r="I24" s="74">
        <v>500</v>
      </c>
    </row>
    <row r="25" spans="1:9" ht="24.95" customHeight="1" x14ac:dyDescent="0.25">
      <c r="A25" s="2" t="s">
        <v>21</v>
      </c>
      <c r="B25" s="13"/>
      <c r="C25" s="2"/>
      <c r="D25" s="2" t="s">
        <v>22</v>
      </c>
      <c r="E25" s="56">
        <v>51350</v>
      </c>
      <c r="F25" s="42">
        <f>E25/E54*100</f>
        <v>41.714053614947197</v>
      </c>
      <c r="G25" s="42" t="e">
        <f>#REF!/#REF!*100</f>
        <v>#REF!</v>
      </c>
      <c r="H25" s="42" t="e">
        <f>#REF!/E25*100</f>
        <v>#REF!</v>
      </c>
      <c r="I25" s="75">
        <v>52700</v>
      </c>
    </row>
    <row r="26" spans="1:9" ht="40.9" customHeight="1" x14ac:dyDescent="0.25">
      <c r="A26" s="14"/>
      <c r="B26" s="15">
        <v>4</v>
      </c>
      <c r="C26" s="12" t="s">
        <v>23</v>
      </c>
      <c r="D26" s="12" t="s">
        <v>24</v>
      </c>
      <c r="E26" s="57">
        <v>4500</v>
      </c>
      <c r="F26" s="44">
        <f>E26/E54*100</f>
        <v>3.6555645816409426</v>
      </c>
      <c r="G26" s="44" t="e">
        <f>#REF!/#REF!*100</f>
        <v>#REF!</v>
      </c>
      <c r="H26" s="44" t="e">
        <f>#REF!/E26*100</f>
        <v>#REF!</v>
      </c>
      <c r="I26" s="74">
        <v>1500</v>
      </c>
    </row>
    <row r="27" spans="1:9" ht="27" customHeight="1" x14ac:dyDescent="0.25">
      <c r="A27" s="12"/>
      <c r="B27" s="13">
        <v>5</v>
      </c>
      <c r="C27" s="12" t="s">
        <v>25</v>
      </c>
      <c r="D27" s="12" t="s">
        <v>26</v>
      </c>
      <c r="E27" s="57">
        <v>46850</v>
      </c>
      <c r="F27" s="44">
        <f>E27/E54*100</f>
        <v>38.058489033306252</v>
      </c>
      <c r="G27" s="44" t="e">
        <f>#REF!/#REF!*100</f>
        <v>#REF!</v>
      </c>
      <c r="H27" s="44" t="e">
        <f>#REF!/E27*100</f>
        <v>#REF!</v>
      </c>
      <c r="I27" s="74">
        <v>51200</v>
      </c>
    </row>
    <row r="28" spans="1:9" ht="24.95" customHeight="1" x14ac:dyDescent="0.25">
      <c r="A28" s="14"/>
      <c r="B28" s="15">
        <v>6</v>
      </c>
      <c r="C28" s="12" t="s">
        <v>27</v>
      </c>
      <c r="D28" s="12" t="s">
        <v>28</v>
      </c>
      <c r="E28" s="57">
        <v>24000</v>
      </c>
      <c r="F28" s="44">
        <f>E28/E54*100</f>
        <v>19.496344435418358</v>
      </c>
      <c r="G28" s="44" t="e">
        <f>#REF!/#REF!*100</f>
        <v>#REF!</v>
      </c>
      <c r="H28" s="44" t="e">
        <f>#REF!/E28*100</f>
        <v>#REF!</v>
      </c>
      <c r="I28" s="76">
        <v>35000</v>
      </c>
    </row>
    <row r="29" spans="1:9" ht="24.95" customHeight="1" x14ac:dyDescent="0.25">
      <c r="A29" s="14"/>
      <c r="B29" s="15">
        <v>7</v>
      </c>
      <c r="C29" s="12" t="s">
        <v>29</v>
      </c>
      <c r="D29" s="12" t="s">
        <v>30</v>
      </c>
      <c r="E29" s="57">
        <v>150</v>
      </c>
      <c r="F29" s="44">
        <f>E29/E54*100</f>
        <v>0.12185215272136475</v>
      </c>
      <c r="G29" s="44" t="e">
        <f>#REF!/#REF!*100</f>
        <v>#REF!</v>
      </c>
      <c r="H29" s="44">
        <v>0</v>
      </c>
      <c r="I29" s="74">
        <v>850</v>
      </c>
    </row>
    <row r="30" spans="1:9" ht="24.95" customHeight="1" x14ac:dyDescent="0.25">
      <c r="A30" s="14"/>
      <c r="B30" s="15">
        <v>8</v>
      </c>
      <c r="C30" s="16" t="s">
        <v>31</v>
      </c>
      <c r="D30" s="12" t="s">
        <v>32</v>
      </c>
      <c r="E30" s="57">
        <v>150</v>
      </c>
      <c r="F30" s="44">
        <f>E30/E54*100</f>
        <v>0.12185215272136475</v>
      </c>
      <c r="G30" s="44" t="e">
        <f>#REF!/#REF!*100</f>
        <v>#REF!</v>
      </c>
      <c r="H30" s="44">
        <v>0</v>
      </c>
      <c r="I30" s="74">
        <v>0</v>
      </c>
    </row>
    <row r="31" spans="1:9" ht="24.95" customHeight="1" x14ac:dyDescent="0.25">
      <c r="A31" s="14"/>
      <c r="B31" s="15">
        <v>9</v>
      </c>
      <c r="C31" s="12" t="s">
        <v>33</v>
      </c>
      <c r="D31" s="12" t="s">
        <v>34</v>
      </c>
      <c r="E31" s="57">
        <v>150</v>
      </c>
      <c r="F31" s="44">
        <f>E31/E54*100</f>
        <v>0.12185215272136475</v>
      </c>
      <c r="G31" s="44" t="e">
        <f>#REF!/#REF!*100</f>
        <v>#REF!</v>
      </c>
      <c r="H31" s="44" t="e">
        <f>#REF!/E31*100</f>
        <v>#REF!</v>
      </c>
      <c r="I31" s="74">
        <v>400</v>
      </c>
    </row>
    <row r="32" spans="1:9" ht="24.95" customHeight="1" x14ac:dyDescent="0.25">
      <c r="A32" s="14"/>
      <c r="B32" s="15">
        <v>10</v>
      </c>
      <c r="C32" s="12" t="s">
        <v>35</v>
      </c>
      <c r="D32" s="12" t="s">
        <v>36</v>
      </c>
      <c r="E32" s="57">
        <v>10000</v>
      </c>
      <c r="F32" s="44">
        <f>E32/E54*100</f>
        <v>8.1234768480909825</v>
      </c>
      <c r="G32" s="44" t="e">
        <f>#REF!/#REF!*100</f>
        <v>#REF!</v>
      </c>
      <c r="H32" s="44" t="e">
        <f>#REF!/E32*100</f>
        <v>#REF!</v>
      </c>
      <c r="I32" s="74">
        <v>9750</v>
      </c>
    </row>
    <row r="33" spans="1:9" ht="24.95" customHeight="1" x14ac:dyDescent="0.25">
      <c r="A33" s="14"/>
      <c r="B33" s="15">
        <v>11</v>
      </c>
      <c r="C33" s="12" t="s">
        <v>37</v>
      </c>
      <c r="D33" s="12" t="s">
        <v>38</v>
      </c>
      <c r="E33" s="57">
        <v>4000</v>
      </c>
      <c r="F33" s="44">
        <f>E33/E54*100</f>
        <v>3.249390739236393</v>
      </c>
      <c r="G33" s="44" t="e">
        <f>#REF!/#REF!*100</f>
        <v>#REF!</v>
      </c>
      <c r="H33" s="44" t="e">
        <f>#REF!/E33*100</f>
        <v>#REF!</v>
      </c>
      <c r="I33" s="74">
        <v>3000</v>
      </c>
    </row>
    <row r="34" spans="1:9" ht="24.95" customHeight="1" x14ac:dyDescent="0.25">
      <c r="A34" s="14"/>
      <c r="B34" s="15">
        <v>12</v>
      </c>
      <c r="C34" s="12" t="s">
        <v>39</v>
      </c>
      <c r="D34" s="12" t="s">
        <v>40</v>
      </c>
      <c r="E34" s="57">
        <v>5200</v>
      </c>
      <c r="F34" s="44">
        <f>E34/E54*100</f>
        <v>4.2242079610073109</v>
      </c>
      <c r="G34" s="44" t="e">
        <f>#REF!/#REF!*100</f>
        <v>#REF!</v>
      </c>
      <c r="H34" s="44">
        <v>0</v>
      </c>
      <c r="I34" s="74">
        <v>0</v>
      </c>
    </row>
    <row r="35" spans="1:9" ht="24.95" customHeight="1" x14ac:dyDescent="0.25">
      <c r="A35" s="12"/>
      <c r="B35" s="13">
        <v>13</v>
      </c>
      <c r="C35" s="12" t="s">
        <v>41</v>
      </c>
      <c r="D35" s="12" t="s">
        <v>42</v>
      </c>
      <c r="E35" s="57">
        <v>2200</v>
      </c>
      <c r="F35" s="44">
        <f>E35/E54*100</f>
        <v>1.7871649065800164</v>
      </c>
      <c r="G35" s="44" t="e">
        <f>#REF!/#REF!*100</f>
        <v>#REF!</v>
      </c>
      <c r="H35" s="44" t="e">
        <f>#REF!/E35*100</f>
        <v>#REF!</v>
      </c>
      <c r="I35" s="74">
        <v>2200</v>
      </c>
    </row>
    <row r="36" spans="1:9" ht="24.95" customHeight="1" x14ac:dyDescent="0.25">
      <c r="A36" s="2" t="s">
        <v>9</v>
      </c>
      <c r="B36" s="13"/>
      <c r="C36" s="2"/>
      <c r="D36" s="2" t="s">
        <v>43</v>
      </c>
      <c r="E36" s="56">
        <v>17900</v>
      </c>
      <c r="F36" s="42">
        <f>E36/E54*100</f>
        <v>14.541023558082861</v>
      </c>
      <c r="G36" s="42" t="e">
        <f>#REF!/#REF!*100</f>
        <v>#REF!</v>
      </c>
      <c r="H36" s="42" t="e">
        <f>#REF!/E36*100</f>
        <v>#REF!</v>
      </c>
      <c r="I36" s="75">
        <v>16900</v>
      </c>
    </row>
    <row r="37" spans="1:9" ht="24.95" customHeight="1" x14ac:dyDescent="0.25">
      <c r="A37" s="12"/>
      <c r="B37" s="13">
        <v>14</v>
      </c>
      <c r="C37" s="12" t="s">
        <v>44</v>
      </c>
      <c r="D37" s="12" t="s">
        <v>45</v>
      </c>
      <c r="E37" s="57">
        <v>1400</v>
      </c>
      <c r="F37" s="44">
        <f>E37/E54*100</f>
        <v>1.1372867587327375</v>
      </c>
      <c r="G37" s="44" t="e">
        <f>#REF!/#REF!*100</f>
        <v>#REF!</v>
      </c>
      <c r="H37" s="44" t="e">
        <f>#REF!/E37*100</f>
        <v>#REF!</v>
      </c>
      <c r="I37" s="74">
        <v>1400</v>
      </c>
    </row>
    <row r="38" spans="1:9" ht="24.95" customHeight="1" x14ac:dyDescent="0.25">
      <c r="A38" s="14"/>
      <c r="B38" s="15">
        <v>15</v>
      </c>
      <c r="C38" s="12" t="s">
        <v>46</v>
      </c>
      <c r="D38" s="12" t="s">
        <v>47</v>
      </c>
      <c r="E38" s="57">
        <v>1000</v>
      </c>
      <c r="F38" s="44">
        <f>E38/E54*100</f>
        <v>0.81234768480909825</v>
      </c>
      <c r="G38" s="44" t="e">
        <f>#REF!/#REF!*100</f>
        <v>#REF!</v>
      </c>
      <c r="H38" s="44" t="e">
        <f>#REF!/E38*100</f>
        <v>#REF!</v>
      </c>
      <c r="I38" s="74">
        <v>1000</v>
      </c>
    </row>
    <row r="39" spans="1:9" ht="24.95" customHeight="1" x14ac:dyDescent="0.25">
      <c r="A39" s="14"/>
      <c r="B39" s="15">
        <v>16</v>
      </c>
      <c r="C39" s="12" t="s">
        <v>48</v>
      </c>
      <c r="D39" s="12" t="s">
        <v>49</v>
      </c>
      <c r="E39" s="57">
        <v>5000</v>
      </c>
      <c r="F39" s="44">
        <f>E39/E54*100</f>
        <v>4.0617384240454912</v>
      </c>
      <c r="G39" s="44" t="e">
        <f>#REF!/#REF!*100</f>
        <v>#REF!</v>
      </c>
      <c r="H39" s="44" t="e">
        <f>#REF!/E39*100</f>
        <v>#REF!</v>
      </c>
      <c r="I39" s="74">
        <v>5000</v>
      </c>
    </row>
    <row r="40" spans="1:9" ht="24.95" customHeight="1" x14ac:dyDescent="0.25">
      <c r="A40" s="14"/>
      <c r="B40" s="15">
        <v>17</v>
      </c>
      <c r="C40" s="12" t="s">
        <v>50</v>
      </c>
      <c r="D40" s="12" t="s">
        <v>51</v>
      </c>
      <c r="E40" s="57">
        <v>5000</v>
      </c>
      <c r="F40" s="44">
        <f>E40/E54*100</f>
        <v>4.0617384240454912</v>
      </c>
      <c r="G40" s="44" t="e">
        <f>#REF!/#REF!*100</f>
        <v>#REF!</v>
      </c>
      <c r="H40" s="44" t="e">
        <f>#REF!/E40*100</f>
        <v>#REF!</v>
      </c>
      <c r="I40" s="74">
        <v>4000</v>
      </c>
    </row>
    <row r="41" spans="1:9" ht="24.95" customHeight="1" x14ac:dyDescent="0.25">
      <c r="A41" s="14"/>
      <c r="B41" s="15">
        <v>18</v>
      </c>
      <c r="C41" s="12" t="s">
        <v>52</v>
      </c>
      <c r="D41" s="12" t="s">
        <v>53</v>
      </c>
      <c r="E41" s="57">
        <v>1500</v>
      </c>
      <c r="F41" s="44">
        <f>E41/E54*100</f>
        <v>1.2185215272136474</v>
      </c>
      <c r="G41" s="44" t="e">
        <f>#REF!/#REF!*100</f>
        <v>#REF!</v>
      </c>
      <c r="H41" s="44">
        <v>0</v>
      </c>
      <c r="I41" s="74">
        <v>1500</v>
      </c>
    </row>
    <row r="42" spans="1:9" ht="24.95" customHeight="1" x14ac:dyDescent="0.25">
      <c r="A42" s="14"/>
      <c r="B42" s="15">
        <v>19</v>
      </c>
      <c r="C42" s="12" t="s">
        <v>54</v>
      </c>
      <c r="D42" s="12" t="s">
        <v>55</v>
      </c>
      <c r="E42" s="57">
        <v>4000</v>
      </c>
      <c r="F42" s="44">
        <f>E42/E54*100</f>
        <v>3.249390739236393</v>
      </c>
      <c r="G42" s="44" t="e">
        <f>#REF!/#REF!*100</f>
        <v>#REF!</v>
      </c>
      <c r="H42" s="44">
        <v>0</v>
      </c>
      <c r="I42" s="74">
        <v>4000</v>
      </c>
    </row>
    <row r="43" spans="1:9" ht="24.95" customHeight="1" x14ac:dyDescent="0.25">
      <c r="A43" s="2" t="s">
        <v>10</v>
      </c>
      <c r="B43" s="13"/>
      <c r="C43" s="2"/>
      <c r="D43" s="2" t="s">
        <v>56</v>
      </c>
      <c r="E43" s="56">
        <v>4500</v>
      </c>
      <c r="F43" s="42">
        <f>E43/E54*100</f>
        <v>3.6555645816409426</v>
      </c>
      <c r="G43" s="42" t="e">
        <f>#REF!/#REF!*100</f>
        <v>#REF!</v>
      </c>
      <c r="H43" s="42" t="e">
        <f>#REF!/E43*100</f>
        <v>#REF!</v>
      </c>
      <c r="I43" s="75">
        <v>4500</v>
      </c>
    </row>
    <row r="44" spans="1:9" ht="24.95" customHeight="1" x14ac:dyDescent="0.25">
      <c r="A44" s="12"/>
      <c r="B44" s="13">
        <v>20</v>
      </c>
      <c r="C44" s="12" t="s">
        <v>57</v>
      </c>
      <c r="D44" s="12" t="s">
        <v>58</v>
      </c>
      <c r="E44" s="57">
        <v>1000</v>
      </c>
      <c r="F44" s="44">
        <f>E44/E54*100</f>
        <v>0.81234768480909825</v>
      </c>
      <c r="G44" s="44" t="e">
        <f>#REF!/#REF!*100</f>
        <v>#REF!</v>
      </c>
      <c r="H44" s="44">
        <v>0</v>
      </c>
      <c r="I44" s="74">
        <v>1000</v>
      </c>
    </row>
    <row r="45" spans="1:9" ht="24.95" customHeight="1" x14ac:dyDescent="0.25">
      <c r="A45" s="17"/>
      <c r="B45" s="15">
        <v>21</v>
      </c>
      <c r="C45" s="12" t="s">
        <v>59</v>
      </c>
      <c r="D45" s="12" t="s">
        <v>60</v>
      </c>
      <c r="E45" s="57">
        <v>2000</v>
      </c>
      <c r="F45" s="44">
        <f>E45/E54*100</f>
        <v>1.6246953696181965</v>
      </c>
      <c r="G45" s="44" t="e">
        <f>#REF!/#REF!*100</f>
        <v>#REF!</v>
      </c>
      <c r="H45" s="44" t="e">
        <f>#REF!/E45*100</f>
        <v>#REF!</v>
      </c>
      <c r="I45" s="74">
        <v>2000</v>
      </c>
    </row>
    <row r="46" spans="1:9" ht="24.95" customHeight="1" x14ac:dyDescent="0.25">
      <c r="A46" s="18"/>
      <c r="B46" s="13">
        <v>22</v>
      </c>
      <c r="C46" s="12" t="s">
        <v>61</v>
      </c>
      <c r="D46" s="12" t="s">
        <v>62</v>
      </c>
      <c r="E46" s="57">
        <v>1500</v>
      </c>
      <c r="F46" s="44">
        <f>E46/E54*100</f>
        <v>1.2185215272136474</v>
      </c>
      <c r="G46" s="44" t="e">
        <f>#REF!/#REF!*100</f>
        <v>#REF!</v>
      </c>
      <c r="H46" s="44">
        <v>0</v>
      </c>
      <c r="I46" s="74">
        <v>1500</v>
      </c>
    </row>
    <row r="47" spans="1:9" ht="24.95" customHeight="1" x14ac:dyDescent="0.25">
      <c r="A47" s="2" t="s">
        <v>12</v>
      </c>
      <c r="B47" s="13"/>
      <c r="C47" s="2"/>
      <c r="D47" s="2" t="s">
        <v>63</v>
      </c>
      <c r="E47" s="56">
        <v>46000</v>
      </c>
      <c r="F47" s="42">
        <f>E47/E54*100</f>
        <v>37.367993501218521</v>
      </c>
      <c r="G47" s="42" t="e">
        <f>#REF!/#REF!*100</f>
        <v>#REF!</v>
      </c>
      <c r="H47" s="42" t="e">
        <f>#REF!/E47*100</f>
        <v>#REF!</v>
      </c>
      <c r="I47" s="75">
        <v>46000</v>
      </c>
    </row>
    <row r="48" spans="1:9" ht="24.95" customHeight="1" x14ac:dyDescent="0.25">
      <c r="A48" s="12"/>
      <c r="B48" s="13">
        <v>23</v>
      </c>
      <c r="C48" s="12" t="s">
        <v>64</v>
      </c>
      <c r="D48" s="12" t="s">
        <v>65</v>
      </c>
      <c r="E48" s="57">
        <v>30000</v>
      </c>
      <c r="F48" s="44">
        <f>E48/E54*100</f>
        <v>24.370430544272949</v>
      </c>
      <c r="G48" s="44" t="e">
        <f>#REF!/#REF!*100</f>
        <v>#REF!</v>
      </c>
      <c r="H48" s="44" t="e">
        <f>#REF!/E48*100</f>
        <v>#REF!</v>
      </c>
      <c r="I48" s="74">
        <v>28000</v>
      </c>
    </row>
    <row r="49" spans="1:9" ht="24.95" customHeight="1" x14ac:dyDescent="0.25">
      <c r="A49" s="12"/>
      <c r="B49" s="13">
        <v>24</v>
      </c>
      <c r="C49" s="12" t="s">
        <v>66</v>
      </c>
      <c r="D49" s="12" t="s">
        <v>67</v>
      </c>
      <c r="E49" s="57">
        <v>15000</v>
      </c>
      <c r="F49" s="44">
        <f>E49/E54*100</f>
        <v>12.185215272136475</v>
      </c>
      <c r="G49" s="44" t="e">
        <f>#REF!/#REF!*100</f>
        <v>#REF!</v>
      </c>
      <c r="H49" s="44" t="e">
        <f>#REF!/E49*100</f>
        <v>#REF!</v>
      </c>
      <c r="I49" s="74">
        <v>17000</v>
      </c>
    </row>
    <row r="50" spans="1:9" ht="24.95" customHeight="1" x14ac:dyDescent="0.25">
      <c r="A50" s="14"/>
      <c r="B50" s="15">
        <v>25</v>
      </c>
      <c r="C50" s="12" t="s">
        <v>68</v>
      </c>
      <c r="D50" s="12" t="s">
        <v>69</v>
      </c>
      <c r="E50" s="57">
        <v>1000</v>
      </c>
      <c r="F50" s="44">
        <f>E50/E54*100</f>
        <v>0.81234768480909825</v>
      </c>
      <c r="G50" s="44" t="e">
        <f>#REF!/#REF!*100</f>
        <v>#REF!</v>
      </c>
      <c r="H50" s="44" t="e">
        <f>#REF!/E50*100</f>
        <v>#REF!</v>
      </c>
      <c r="I50" s="74">
        <v>1000</v>
      </c>
    </row>
    <row r="51" spans="1:9" ht="24.95" customHeight="1" x14ac:dyDescent="0.25">
      <c r="A51" s="14"/>
      <c r="B51" s="15">
        <v>26</v>
      </c>
      <c r="C51" s="12" t="s">
        <v>70</v>
      </c>
      <c r="D51" s="12" t="s">
        <v>71</v>
      </c>
      <c r="E51" s="57">
        <v>0</v>
      </c>
      <c r="F51" s="44">
        <f>E51/E54*100</f>
        <v>0</v>
      </c>
      <c r="G51" s="44" t="e">
        <f>#REF!/#REF!*100</f>
        <v>#REF!</v>
      </c>
      <c r="H51" s="44">
        <v>0</v>
      </c>
      <c r="I51" s="74">
        <v>0</v>
      </c>
    </row>
    <row r="52" spans="1:9" ht="24.95" customHeight="1" x14ac:dyDescent="0.25">
      <c r="A52" s="2" t="s">
        <v>13</v>
      </c>
      <c r="B52" s="13">
        <v>27</v>
      </c>
      <c r="C52" s="2"/>
      <c r="D52" s="2" t="s">
        <v>72</v>
      </c>
      <c r="E52" s="56">
        <v>2500</v>
      </c>
      <c r="F52" s="42">
        <f>E52/E54*100</f>
        <v>2.0308692120227456</v>
      </c>
      <c r="G52" s="42" t="e">
        <f>#REF!/#REF!*100</f>
        <v>#REF!</v>
      </c>
      <c r="H52" s="42">
        <v>0</v>
      </c>
      <c r="I52" s="74">
        <v>2500</v>
      </c>
    </row>
    <row r="53" spans="1:9" ht="24.95" customHeight="1" x14ac:dyDescent="0.25">
      <c r="A53" s="35" t="s">
        <v>14</v>
      </c>
      <c r="B53" s="36">
        <v>28</v>
      </c>
      <c r="C53" s="35"/>
      <c r="D53" s="35" t="s">
        <v>73</v>
      </c>
      <c r="E53" s="58">
        <v>0</v>
      </c>
      <c r="F53" s="46">
        <f>E53/E54*100</f>
        <v>0</v>
      </c>
      <c r="G53" s="46" t="e">
        <f>#REF!/#REF!*100</f>
        <v>#REF!</v>
      </c>
      <c r="H53" s="42">
        <v>0</v>
      </c>
      <c r="I53" s="74"/>
    </row>
    <row r="54" spans="1:9" ht="24.95" customHeight="1" x14ac:dyDescent="0.25">
      <c r="A54" s="34"/>
      <c r="B54" s="34"/>
      <c r="C54" s="34"/>
      <c r="D54" s="34" t="s">
        <v>89</v>
      </c>
      <c r="E54" s="59">
        <f>E21+E25+E36+E43+E47+E52</f>
        <v>123100</v>
      </c>
      <c r="F54" s="37">
        <f>SUM(F21,F25,F36,F43,F47,F52)</f>
        <v>100.00000000000001</v>
      </c>
      <c r="G54" s="37" t="e">
        <f>SUM(G21,G25,G36,G43,G47,G52)</f>
        <v>#REF!</v>
      </c>
      <c r="H54" s="40" t="e">
        <f>#REF!/E54*100</f>
        <v>#REF!</v>
      </c>
      <c r="I54" s="74">
        <f>I21+I25+I36+I43+I47+I52</f>
        <v>123100</v>
      </c>
    </row>
    <row r="55" spans="1:9" ht="24.95" customHeight="1" x14ac:dyDescent="0.25">
      <c r="A55" s="67"/>
      <c r="B55" s="67"/>
      <c r="C55" s="19"/>
      <c r="D55" s="20"/>
      <c r="E55" s="60"/>
      <c r="F55" s="26"/>
      <c r="G55" s="26"/>
      <c r="H55" s="26"/>
    </row>
    <row r="56" spans="1:9" ht="24.95" customHeight="1" x14ac:dyDescent="0.25">
      <c r="A56" s="14"/>
      <c r="B56" s="21"/>
      <c r="C56" s="14"/>
      <c r="D56" s="18"/>
      <c r="E56" s="61"/>
      <c r="F56" s="27"/>
      <c r="G56" s="31"/>
      <c r="H56" s="31"/>
      <c r="I56" s="74"/>
    </row>
    <row r="57" spans="1:9" ht="24.95" customHeight="1" x14ac:dyDescent="0.25">
      <c r="A57" s="29" t="s">
        <v>74</v>
      </c>
      <c r="B57" s="13">
        <v>29</v>
      </c>
      <c r="C57" s="29"/>
      <c r="D57" s="30" t="s">
        <v>75</v>
      </c>
      <c r="E57" s="62">
        <f>SUM(E58:E59)</f>
        <v>0</v>
      </c>
      <c r="F57" s="47">
        <v>0</v>
      </c>
      <c r="G57" s="47">
        <v>0</v>
      </c>
      <c r="H57" s="42">
        <v>0</v>
      </c>
      <c r="I57" s="74"/>
    </row>
    <row r="58" spans="1:9" ht="39" customHeight="1" x14ac:dyDescent="0.25">
      <c r="A58" s="12"/>
      <c r="B58" s="13">
        <v>30</v>
      </c>
      <c r="C58" s="12"/>
      <c r="D58" s="22" t="s">
        <v>76</v>
      </c>
      <c r="E58" s="57">
        <v>0</v>
      </c>
      <c r="F58" s="44">
        <v>0</v>
      </c>
      <c r="G58" s="44">
        <v>0</v>
      </c>
      <c r="H58" s="44">
        <v>0</v>
      </c>
      <c r="I58" s="74"/>
    </row>
    <row r="59" spans="1:9" ht="24.95" customHeight="1" x14ac:dyDescent="0.25">
      <c r="A59" s="12"/>
      <c r="B59" s="13">
        <v>31</v>
      </c>
      <c r="C59" s="12"/>
      <c r="D59" s="22" t="s">
        <v>77</v>
      </c>
      <c r="E59" s="57">
        <v>0</v>
      </c>
      <c r="F59" s="44">
        <v>0</v>
      </c>
      <c r="G59" s="44">
        <v>0</v>
      </c>
      <c r="H59" s="44">
        <v>0</v>
      </c>
      <c r="I59" s="74"/>
    </row>
    <row r="60" spans="1:9" ht="24.95" customHeight="1" x14ac:dyDescent="0.25">
      <c r="A60" s="32"/>
      <c r="B60" s="32"/>
      <c r="C60" s="32"/>
      <c r="D60" s="34" t="s">
        <v>90</v>
      </c>
      <c r="E60" s="63">
        <f>SUM(E57)</f>
        <v>0</v>
      </c>
      <c r="F60" s="38">
        <v>0</v>
      </c>
      <c r="G60" s="38">
        <v>0</v>
      </c>
      <c r="H60" s="40">
        <v>0</v>
      </c>
      <c r="I60" s="74"/>
    </row>
    <row r="61" spans="1:9" ht="24.95" customHeight="1" x14ac:dyDescent="0.25">
      <c r="A61" s="14"/>
      <c r="B61" s="14"/>
      <c r="C61" s="14"/>
      <c r="D61" s="18"/>
      <c r="E61" s="64"/>
      <c r="F61" s="14"/>
      <c r="G61" s="23"/>
      <c r="H61" s="23"/>
      <c r="I61" s="74"/>
    </row>
    <row r="62" spans="1:9" ht="30.75" customHeight="1" x14ac:dyDescent="0.25">
      <c r="A62" s="68" t="s">
        <v>78</v>
      </c>
      <c r="B62" s="69"/>
      <c r="C62" s="33"/>
      <c r="D62" s="34" t="s">
        <v>91</v>
      </c>
      <c r="E62" s="65">
        <f>SUM(E54,E60)</f>
        <v>123100</v>
      </c>
      <c r="F62" s="39">
        <f>F54+F60</f>
        <v>100.00000000000001</v>
      </c>
      <c r="G62" s="39" t="e">
        <f>G54+G60</f>
        <v>#REF!</v>
      </c>
      <c r="H62" s="41" t="e">
        <f>#REF!/E62*100</f>
        <v>#REF!</v>
      </c>
      <c r="I62" s="74"/>
    </row>
    <row r="63" spans="1:9" ht="54.6" customHeight="1" x14ac:dyDescent="0.25"/>
    <row r="64" spans="1:9" ht="28.15" customHeight="1" x14ac:dyDescent="0.25"/>
    <row r="65" ht="24.95" customHeight="1" x14ac:dyDescent="0.25"/>
    <row r="66" ht="24.95" customHeight="1" x14ac:dyDescent="0.25"/>
    <row r="67" ht="45.75" customHeight="1" x14ac:dyDescent="0.25"/>
  </sheetData>
  <mergeCells count="5">
    <mergeCell ref="A1:D1"/>
    <mergeCell ref="A55:B55"/>
    <mergeCell ref="A62:B62"/>
    <mergeCell ref="A4:H4"/>
    <mergeCell ref="A5:H5"/>
  </mergeCells>
  <pageMargins left="0.7" right="0.7" top="0.75" bottom="0.75" header="0.3" footer="0.3"/>
  <pageSetup paperSize="9" scale="93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TZ-ON_1</dc:creator>
  <cp:lastModifiedBy>GpAiOm12</cp:lastModifiedBy>
  <cp:lastPrinted>2023-06-12T10:37:32Z</cp:lastPrinted>
  <dcterms:created xsi:type="dcterms:W3CDTF">2015-06-05T18:19:34Z</dcterms:created>
  <dcterms:modified xsi:type="dcterms:W3CDTF">2023-06-12T12:18:42Z</dcterms:modified>
</cp:coreProperties>
</file>